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XÔI VIỆN THẬN HN\2025\"/>
    </mc:Choice>
  </mc:AlternateContent>
  <bookViews>
    <workbookView xWindow="-105" yWindow="-105" windowWidth="19425" windowHeight="10425" tabRatio="961" activeTab="12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Thuyết minh" sheetId="51" r:id="rId14"/>
  </sheet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I8" i="18" l="1"/>
  <c r="C27" i="68"/>
  <c r="C100" i="70" l="1"/>
  <c r="D100" i="74" l="1"/>
  <c r="C100" i="74"/>
  <c r="C100" i="69"/>
  <c r="C100" i="76" l="1"/>
  <c r="B10" i="18" l="1"/>
  <c r="C10" i="18"/>
  <c r="M17" i="18" l="1"/>
  <c r="K17" i="18"/>
  <c r="J17" i="18"/>
  <c r="I17" i="18"/>
  <c r="H17" i="18"/>
  <c r="G17" i="18"/>
  <c r="F17" i="18"/>
  <c r="D17" i="18"/>
  <c r="C17" i="18"/>
  <c r="B17" i="18"/>
  <c r="M16" i="18"/>
  <c r="K16" i="18"/>
  <c r="J16" i="18"/>
  <c r="I16" i="18"/>
  <c r="H16" i="18"/>
  <c r="G16" i="18"/>
  <c r="F16" i="18"/>
  <c r="D16" i="18"/>
  <c r="C16" i="18"/>
  <c r="B16" i="18"/>
  <c r="M15" i="18"/>
  <c r="K15" i="18"/>
  <c r="J15" i="18"/>
  <c r="I15" i="18"/>
  <c r="H15" i="18"/>
  <c r="G15" i="18"/>
  <c r="F15" i="18"/>
  <c r="D15" i="18"/>
  <c r="C15" i="18"/>
  <c r="B15" i="18"/>
  <c r="M14" i="18"/>
  <c r="K14" i="18"/>
  <c r="J14" i="18"/>
  <c r="I14" i="18"/>
  <c r="H14" i="18"/>
  <c r="G14" i="18"/>
  <c r="F14" i="18"/>
  <c r="D14" i="18"/>
  <c r="C14" i="18"/>
  <c r="B14" i="18"/>
  <c r="M13" i="18"/>
  <c r="K13" i="18"/>
  <c r="J13" i="18"/>
  <c r="I13" i="18"/>
  <c r="H13" i="18"/>
  <c r="G13" i="18"/>
  <c r="F13" i="18"/>
  <c r="D13" i="18"/>
  <c r="C13" i="18"/>
  <c r="B13" i="18"/>
  <c r="M12" i="18"/>
  <c r="K12" i="18"/>
  <c r="J12" i="18"/>
  <c r="I12" i="18"/>
  <c r="H12" i="18"/>
  <c r="G12" i="18"/>
  <c r="F12" i="18"/>
  <c r="D12" i="18"/>
  <c r="C12" i="18"/>
  <c r="B12" i="18"/>
  <c r="M11" i="18"/>
  <c r="K11" i="18"/>
  <c r="J11" i="18"/>
  <c r="I11" i="18"/>
  <c r="H11" i="18"/>
  <c r="G11" i="18"/>
  <c r="F11" i="18"/>
  <c r="D11" i="18"/>
  <c r="C11" i="18"/>
  <c r="B11" i="18"/>
  <c r="M10" i="18"/>
  <c r="K10" i="18"/>
  <c r="J10" i="18"/>
  <c r="I10" i="18"/>
  <c r="H10" i="18"/>
  <c r="G10" i="18"/>
  <c r="F10" i="18"/>
  <c r="D10" i="18"/>
  <c r="M9" i="18"/>
  <c r="K9" i="18"/>
  <c r="J9" i="18"/>
  <c r="I9" i="18"/>
  <c r="H9" i="18"/>
  <c r="G9" i="18"/>
  <c r="F9" i="18"/>
  <c r="D9" i="18"/>
  <c r="C9" i="18"/>
  <c r="B9" i="18"/>
  <c r="M8" i="18"/>
  <c r="K8" i="18"/>
  <c r="J8" i="18"/>
  <c r="H8" i="18"/>
  <c r="G8" i="18"/>
  <c r="F8" i="18"/>
  <c r="D8" i="18"/>
  <c r="C8" i="18"/>
  <c r="B8" i="18"/>
  <c r="M7" i="18"/>
  <c r="K7" i="18"/>
  <c r="J7" i="18"/>
  <c r="I7" i="18"/>
  <c r="H7" i="18"/>
  <c r="G7" i="18"/>
  <c r="F7" i="18"/>
  <c r="D7" i="18"/>
  <c r="C7" i="18"/>
  <c r="B7" i="18"/>
  <c r="M6" i="18"/>
  <c r="L10" i="18" l="1"/>
  <c r="E10" i="18"/>
  <c r="L17" i="18"/>
  <c r="E17" i="18"/>
  <c r="L16" i="18"/>
  <c r="E16" i="18"/>
  <c r="L15" i="18"/>
  <c r="E15" i="18"/>
  <c r="L14" i="18"/>
  <c r="E14" i="18"/>
  <c r="L13" i="18"/>
  <c r="E13" i="18"/>
  <c r="L12" i="18"/>
  <c r="E12" i="18"/>
  <c r="L11" i="18"/>
  <c r="E11" i="18"/>
  <c r="L9" i="18"/>
  <c r="E9" i="18"/>
  <c r="L8" i="18"/>
  <c r="E8" i="18"/>
  <c r="L7" i="18"/>
  <c r="E7" i="18"/>
  <c r="D100" i="77"/>
  <c r="C100" i="77"/>
  <c r="D100" i="76"/>
  <c r="D100" i="75"/>
  <c r="C100" i="75"/>
  <c r="D100" i="73"/>
  <c r="C100" i="73"/>
  <c r="D100" i="72"/>
  <c r="C100" i="72"/>
  <c r="D100" i="71"/>
  <c r="C100" i="71"/>
  <c r="D100" i="70"/>
  <c r="D100" i="69"/>
  <c r="D27" i="68"/>
  <c r="D33" i="67" l="1"/>
  <c r="C33" i="67"/>
  <c r="B6" i="18" l="1"/>
  <c r="F6" i="18"/>
  <c r="K6" i="18" l="1"/>
  <c r="J6" i="18"/>
  <c r="I6" i="18"/>
  <c r="H6" i="18"/>
  <c r="G6" i="18"/>
  <c r="L6" i="18" l="1"/>
  <c r="M19" i="18"/>
  <c r="M18" i="18"/>
  <c r="C6" i="18" l="1"/>
  <c r="D6" i="18"/>
  <c r="E6" i="18" l="1"/>
  <c r="D18" i="18" l="1"/>
  <c r="C18" i="18"/>
  <c r="D19" i="50" l="1"/>
  <c r="C19" i="50"/>
  <c r="D20" i="50" l="1"/>
  <c r="D5" i="67" s="1"/>
  <c r="D34" i="67" s="1"/>
  <c r="N5" i="18"/>
  <c r="D5" i="68" l="1"/>
  <c r="D28" i="68" s="1"/>
  <c r="D5" i="69" s="1"/>
  <c r="D101" i="69" s="1"/>
  <c r="D5" i="70" s="1"/>
  <c r="D101" i="70" s="1"/>
  <c r="D5" i="71" s="1"/>
  <c r="D101" i="71" s="1"/>
  <c r="D5" i="72" s="1"/>
  <c r="D101" i="72" s="1"/>
  <c r="D5" i="73" s="1"/>
  <c r="D101" i="73" s="1"/>
  <c r="D5" i="74" s="1"/>
  <c r="D101" i="74" s="1"/>
  <c r="D5" i="75" s="1"/>
  <c r="D101" i="75" s="1"/>
  <c r="D5" i="76" s="1"/>
  <c r="D101" i="76" s="1"/>
  <c r="D5" i="77" s="1"/>
  <c r="D101" i="77" s="1"/>
  <c r="N6" i="18"/>
  <c r="B18" i="18"/>
  <c r="I18" i="18" l="1"/>
  <c r="K18" i="18"/>
  <c r="J18" i="18"/>
  <c r="H18" i="18"/>
  <c r="G18" i="18" l="1"/>
  <c r="F18" i="18"/>
  <c r="L18" i="18" l="1"/>
  <c r="E18" i="18" l="1"/>
  <c r="N19" i="18" s="1"/>
  <c r="N22" i="18" s="1"/>
  <c r="N20" i="18" l="1"/>
  <c r="N7" i="18"/>
  <c r="N8" i="18" s="1"/>
  <c r="N9" i="18" s="1"/>
  <c r="N10" i="18" s="1"/>
  <c r="N11" i="18" s="1"/>
  <c r="N12" i="18" s="1"/>
  <c r="N13" i="18" s="1"/>
  <c r="N14" i="18" s="1"/>
  <c r="N15" i="18" s="1"/>
  <c r="N16" i="18" s="1"/>
  <c r="N17" i="18" s="1"/>
  <c r="M22" i="18" s="1"/>
</calcChain>
</file>

<file path=xl/sharedStrings.xml><?xml version="1.0" encoding="utf-8"?>
<sst xmlns="http://schemas.openxmlformats.org/spreadsheetml/2006/main" count="401" uniqueCount="144">
  <si>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</si>
  <si>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</si>
  <si>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</si>
  <si>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</si>
  <si>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</si>
  <si>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</si>
  <si>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</si>
  <si>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</si>
  <si>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</si>
  <si>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</si>
  <si>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</si>
  <si>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</si>
  <si>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</si>
  <si>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</si>
  <si>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</si>
  <si>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</si>
  <si>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</si>
  <si>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</si>
  <si>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</si>
  <si>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</si>
  <si>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</si>
  <si>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</si>
  <si>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</si>
  <si>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</si>
  <si>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</si>
  <si>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</si>
  <si>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</si>
  <si>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Khác</t>
  </si>
  <si>
    <t>MTQ uh</t>
  </si>
  <si>
    <t>TỔNG CỘNG SỐ DƯ CUỐI KỲ (Tại quỹ + gửi tiết kiệm)</t>
  </si>
  <si>
    <t>KHOẢN MỤC</t>
  </si>
  <si>
    <t>Note: Trong quá trình làm nếu vướng gì báo Lucky hỗ trợ!</t>
  </si>
  <si>
    <t>THÁNG 01/2025</t>
  </si>
  <si>
    <t>THÁNG 02/2025</t>
  </si>
  <si>
    <t>THÁNG 03/2025</t>
  </si>
  <si>
    <t>THÁNG 04/2025</t>
  </si>
  <si>
    <t>THÁNG 05/2025</t>
  </si>
  <si>
    <t>THÁNG 06/2025</t>
  </si>
  <si>
    <t>THÁNG 07/2025</t>
  </si>
  <si>
    <t>THÁNG 08/2025</t>
  </si>
  <si>
    <t>THÁNG 09/2025</t>
  </si>
  <si>
    <t>THÁNG 12/2025</t>
  </si>
  <si>
    <t>THÁNG 11/2025</t>
  </si>
  <si>
    <t>THÁNG 10/2025</t>
  </si>
  <si>
    <t>Dụng cụ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</si>
  <si>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</si>
  <si>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</si>
  <si>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</si>
  <si>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XÔI - BV THẬN HÀ NỘI</t>
  </si>
  <si>
    <t>TỔNG HỢP THU CHI QUỸ NỒI XÔI - BV THẬN HÀ NỘI
NĂM 2025</t>
  </si>
  <si>
    <t>02/01</t>
  </si>
  <si>
    <t>03/01</t>
  </si>
  <si>
    <t>05/01</t>
  </si>
  <si>
    <t>10/01</t>
  </si>
  <si>
    <t>12/01</t>
  </si>
  <si>
    <t>18/01</t>
  </si>
  <si>
    <t>19/01</t>
  </si>
  <si>
    <t>20/01</t>
  </si>
  <si>
    <t>28/01</t>
  </si>
  <si>
    <t>Tra lai tien gui</t>
  </si>
  <si>
    <t>DINH THI QUYNH ANH uh</t>
  </si>
  <si>
    <t>KIM DUC TOAN uh</t>
  </si>
  <si>
    <t>NTCM ck tien thit cha ngay 4125</t>
  </si>
  <si>
    <t>NGHIEM THU HUYEN uh</t>
  </si>
  <si>
    <t>BUI THI VAN TRANG uh</t>
  </si>
  <si>
    <t>Minh Nhat uh</t>
  </si>
  <si>
    <t>NTCM ck tien thit cha ngay 1112025</t>
  </si>
  <si>
    <t>NTCM ck tien thit cha ngay 181</t>
  </si>
  <si>
    <t>quy du mua lan uh</t>
  </si>
  <si>
    <t>U Dung uh</t>
  </si>
  <si>
    <t>giang ngoc va ban uh</t>
  </si>
  <si>
    <t>NGUYEN KIM DUNG uh</t>
  </si>
  <si>
    <t/>
  </si>
  <si>
    <t>Thịt/Chả</t>
  </si>
  <si>
    <t>Gạo nếp</t>
  </si>
  <si>
    <t>Ruốc</t>
  </si>
  <si>
    <t>03/02</t>
  </si>
  <si>
    <t>09/02</t>
  </si>
  <si>
    <t>13/02</t>
  </si>
  <si>
    <t>14/02</t>
  </si>
  <si>
    <t>15/02</t>
  </si>
  <si>
    <t>16/02</t>
  </si>
  <si>
    <t>21/02</t>
  </si>
  <si>
    <t>22/02</t>
  </si>
  <si>
    <t>26/02</t>
  </si>
  <si>
    <t>28/02</t>
  </si>
  <si>
    <t>Hieu Dao uh</t>
  </si>
  <si>
    <t>THU LAN ck ung ho tu tien sua Oganut</t>
  </si>
  <si>
    <t>TRUONG LE NHU QUYNH uh</t>
  </si>
  <si>
    <t>Gd 180 Mai Anh Tuan uh</t>
  </si>
  <si>
    <t>NGUYEN DIEU CHI MAI uh</t>
  </si>
  <si>
    <t>SOUPS CHUYEN TIEN SANG XOI</t>
  </si>
  <si>
    <t>Gia dinh ba Nga Huy Ngoc Nhi Phong uh</t>
  </si>
  <si>
    <t>NGUYEN THI LUOT uh</t>
  </si>
  <si>
    <t>NTCM ck tien thit cha ngay 152</t>
  </si>
  <si>
    <t>NTCM ck tien thit cha ngay 222</t>
  </si>
  <si>
    <t>Ba Ngo Thi Tuyet Ha Nam</t>
  </si>
  <si>
    <t>TRAN THI HANH uh</t>
  </si>
  <si>
    <t>Luu Thi Phuong Hoa ban Duong Huong uh</t>
  </si>
  <si>
    <t>Than Thi Thanh Hai ban Duong Huong uh</t>
  </si>
  <si>
    <t>Tran Thi Hoai Nam ban Duong Huong uh</t>
  </si>
  <si>
    <t>Bui Thi Thu Huong ban Duong Huong uh</t>
  </si>
  <si>
    <t>Nguyen Thi Bich ban Duong Huong uh</t>
  </si>
  <si>
    <t>Anh Tran Nghia Toan Thang va cac GD uh</t>
  </si>
  <si>
    <t>NTCM ck tien thuoc diet chuot</t>
  </si>
  <si>
    <t>Tran Lan Huong ban Duong Huong uh</t>
  </si>
  <si>
    <t>Tran Xuan Thuy ban Duong Huong uh</t>
  </si>
  <si>
    <t>NTCM ck tien bat thia..</t>
  </si>
  <si>
    <t>Me cua XUAN SON uh</t>
  </si>
  <si>
    <t>TRINH HAI DUY uh</t>
  </si>
  <si>
    <t>02/03</t>
  </si>
  <si>
    <t>06/03</t>
  </si>
  <si>
    <t>07/03</t>
  </si>
  <si>
    <t>09/03</t>
  </si>
  <si>
    <t>11/03</t>
  </si>
  <si>
    <t>13/03</t>
  </si>
  <si>
    <t>14/03</t>
  </si>
  <si>
    <t>15/03</t>
  </si>
  <si>
    <t>16/03</t>
  </si>
  <si>
    <t>18/03</t>
  </si>
  <si>
    <t>20/03</t>
  </si>
  <si>
    <t>23/03</t>
  </si>
  <si>
    <t>28/03</t>
  </si>
  <si>
    <t>29/03</t>
  </si>
  <si>
    <t>30/03</t>
  </si>
  <si>
    <t>NTCM ck tien gas</t>
  </si>
  <si>
    <t>NTCM ck tien thit cha ngay 13</t>
  </si>
  <si>
    <t>NTCM ck tien thit cha ngay 8325</t>
  </si>
  <si>
    <t>NTCM ck tien thit cha ngay 153</t>
  </si>
  <si>
    <t>NTCM ck tien thit cha ngay223</t>
  </si>
  <si>
    <t>NTCM ck tien thit cha ngay 293</t>
  </si>
  <si>
    <t>PHAN THI HOANG YEN uh</t>
  </si>
  <si>
    <t>PHAM THANH HIEN uh</t>
  </si>
  <si>
    <t>Em Thu Hong uh</t>
  </si>
  <si>
    <t>PHAM MINH HUONG uh</t>
  </si>
  <si>
    <t>Facebook Nguyen Nga uh</t>
  </si>
  <si>
    <t>Lop 11A5   11D4  11D6 Truong THPT Doan Thi Diem uh</t>
  </si>
  <si>
    <t>em makenlu uh</t>
  </si>
  <si>
    <t>Con NGUYEN HA VY uh</t>
  </si>
  <si>
    <t>Mai tan uh</t>
  </si>
  <si>
    <t>Nguyen Kim Thuong ban Duong Huong uh</t>
  </si>
  <si>
    <t>Nguyen Hoai Nam ban Duong Huong uh</t>
  </si>
  <si>
    <t>Ban ba Dung uh</t>
  </si>
  <si>
    <t>Ga/Gia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</si>
</sst>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8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rgb="FF00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7" fillId="0" borderId="0"/>
    <xf numFmtId="43" fontId="17" fillId="0" borderId="0" applyFont="0" applyFill="0" applyBorder="0" applyAlignment="0" applyProtection="0"/>
    <xf numFmtId="0" fontId="26" fillId="0" borderId="0"/>
    <xf numFmtId="0" fontId="27" fillId="0" borderId="0"/>
  </cellStyleXfs>
  <cellXfs count="109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6" fontId="18" fillId="0" borderId="0" xfId="1" applyNumberFormat="1" applyFont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7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18" fillId="0" borderId="1" xfId="0" applyFont="1" applyBorder="1" applyAlignment="1">
      <alignment vertical="center"/>
    </xf>
    <xf numFmtId="166" fontId="18" fillId="8" borderId="1" xfId="1" applyNumberFormat="1" applyFont="1" applyFill="1" applyBorder="1" applyAlignment="1">
      <alignment vertical="center"/>
    </xf>
    <xf numFmtId="166" fontId="18" fillId="3" borderId="1" xfId="1" applyNumberFormat="1" applyFont="1" applyFill="1" applyBorder="1" applyAlignment="1">
      <alignment vertical="center"/>
    </xf>
    <xf numFmtId="38" fontId="18" fillId="4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6" fontId="20" fillId="0" borderId="0" xfId="1" applyNumberFormat="1" applyFont="1" applyAlignment="1">
      <alignment vertical="center"/>
    </xf>
    <xf numFmtId="0" fontId="21" fillId="0" borderId="1" xfId="0" applyFont="1" applyBorder="1" applyAlignment="1">
      <alignment vertical="center"/>
    </xf>
    <xf numFmtId="166" fontId="21" fillId="8" borderId="1" xfId="0" applyNumberFormat="1" applyFont="1" applyFill="1" applyBorder="1" applyAlignment="1">
      <alignment vertical="center"/>
    </xf>
    <xf numFmtId="166" fontId="19" fillId="4" borderId="1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6" fontId="22" fillId="6" borderId="5" xfId="0" applyNumberFormat="1" applyFont="1" applyFill="1" applyBorder="1" applyAlignment="1">
      <alignment vertical="center"/>
    </xf>
    <xf numFmtId="166" fontId="22" fillId="6" borderId="9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6" fontId="22" fillId="0" borderId="5" xfId="1" applyNumberFormat="1" applyFont="1" applyBorder="1" applyAlignment="1">
      <alignment vertical="center"/>
    </xf>
    <xf numFmtId="166" fontId="22" fillId="0" borderId="9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6" fontId="18" fillId="5" borderId="1" xfId="1" applyNumberFormat="1" applyFont="1" applyFill="1" applyBorder="1" applyAlignment="1">
      <alignment vertical="center"/>
    </xf>
    <xf numFmtId="38" fontId="20" fillId="0" borderId="0" xfId="0" applyNumberFormat="1" applyFont="1" applyAlignment="1">
      <alignment vertical="center"/>
    </xf>
    <xf numFmtId="38" fontId="23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9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3" fontId="3" fillId="6" borderId="0" xfId="0" applyNumberFormat="1" applyFont="1" applyFill="1" applyAlignment="1">
      <alignment vertical="center"/>
    </xf>
    <xf numFmtId="0" fontId="0" fillId="6" borderId="0" xfId="0" applyFill="1"/>
    <xf numFmtId="167" fontId="24" fillId="6" borderId="1" xfId="0" quotePrefix="1" applyNumberFormat="1" applyFont="1" applyFill="1" applyBorder="1" applyAlignment="1">
      <alignment horizontal="center" vertical="center"/>
    </xf>
    <xf numFmtId="3" fontId="24" fillId="6" borderId="1" xfId="0" applyNumberFormat="1" applyFont="1" applyFill="1" applyBorder="1" applyAlignment="1">
      <alignment horizontal="right" vertical="center" wrapText="1"/>
    </xf>
    <xf numFmtId="0" fontId="24" fillId="6" borderId="0" xfId="0" applyFont="1" applyFill="1" applyAlignment="1">
      <alignment vertical="center"/>
    </xf>
    <xf numFmtId="0" fontId="3" fillId="6" borderId="0" xfId="0" applyFont="1" applyFill="1" applyAlignment="1">
      <alignment horizontal="right" vertical="center"/>
    </xf>
    <xf numFmtId="167" fontId="3" fillId="6" borderId="1" xfId="0" quotePrefix="1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15"/>
  <sheetViews>
    <sheetView zoomScale="90" zoomScaleNormal="90" workbookViewId="0">
      <pane ySplit="5" topLeftCell="A6" activePane="bottomLeft" state="frozen"/>
      <selection pane="bottomLeft" activeCell="E20" sqref="A1:E20"/>
    </sheetView>
  </sheetViews>
  <sheetFormatPr defaultColWidth="9.140625" defaultRowHeight="18" customHeight="1" x14ac:dyDescent="0.2"/>
  <cols>
    <col min="1" max="1" width="7.42578125" style="48" bestFit="1" customWidth="1"/>
    <col min="2" max="2" width="42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32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v>64990822</v>
      </c>
      <c r="E5" s="58"/>
    </row>
    <row r="6" spans="1:5" s="71" customFormat="1" ht="15.75" x14ac:dyDescent="0.2">
      <c r="A6" s="67" t="s">
        <v>50</v>
      </c>
      <c r="B6" s="82" t="s">
        <v>60</v>
      </c>
      <c r="C6" s="65">
        <v>3000000</v>
      </c>
      <c r="D6" s="65" t="s">
        <v>72</v>
      </c>
      <c r="E6" s="69" t="s">
        <v>28</v>
      </c>
    </row>
    <row r="7" spans="1:5" s="71" customFormat="1" ht="15.75" customHeight="1" x14ac:dyDescent="0.2">
      <c r="A7" s="67" t="s">
        <v>51</v>
      </c>
      <c r="B7" s="82" t="s">
        <v>61</v>
      </c>
      <c r="C7" s="65">
        <v>1000000</v>
      </c>
      <c r="D7" s="65" t="s">
        <v>72</v>
      </c>
      <c r="E7" s="69" t="s">
        <v>28</v>
      </c>
    </row>
    <row r="8" spans="1:5" s="71" customFormat="1" ht="15.75" customHeight="1" x14ac:dyDescent="0.2">
      <c r="A8" s="67" t="s">
        <v>52</v>
      </c>
      <c r="B8" s="82" t="s">
        <v>62</v>
      </c>
      <c r="C8" s="65" t="s">
        <v>72</v>
      </c>
      <c r="D8" s="65">
        <v>2006000</v>
      </c>
      <c r="E8" s="70" t="s">
        <v>73</v>
      </c>
    </row>
    <row r="9" spans="1:5" s="71" customFormat="1" ht="15.75" x14ac:dyDescent="0.2">
      <c r="A9" s="67" t="s">
        <v>53</v>
      </c>
      <c r="B9" s="82" t="s">
        <v>63</v>
      </c>
      <c r="C9" s="65">
        <v>500000</v>
      </c>
      <c r="D9" s="65" t="s">
        <v>72</v>
      </c>
      <c r="E9" s="69" t="s">
        <v>28</v>
      </c>
    </row>
    <row r="10" spans="1:5" s="71" customFormat="1" ht="15.75" x14ac:dyDescent="0.2">
      <c r="A10" s="67" t="s">
        <v>53</v>
      </c>
      <c r="B10" s="82" t="s">
        <v>64</v>
      </c>
      <c r="C10" s="65">
        <v>200000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53</v>
      </c>
      <c r="B11" s="82" t="s">
        <v>65</v>
      </c>
      <c r="C11" s="65">
        <v>300000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54</v>
      </c>
      <c r="B12" s="82" t="s">
        <v>66</v>
      </c>
      <c r="C12" s="65" t="s">
        <v>72</v>
      </c>
      <c r="D12" s="65">
        <v>2060000</v>
      </c>
      <c r="E12" s="69" t="s">
        <v>73</v>
      </c>
    </row>
    <row r="13" spans="1:5" s="71" customFormat="1" ht="15.75" x14ac:dyDescent="0.2">
      <c r="A13" s="67" t="s">
        <v>55</v>
      </c>
      <c r="B13" s="82" t="s">
        <v>67</v>
      </c>
      <c r="C13" s="65" t="s">
        <v>72</v>
      </c>
      <c r="D13" s="65">
        <v>1855000</v>
      </c>
      <c r="E13" s="69" t="s">
        <v>73</v>
      </c>
    </row>
    <row r="14" spans="1:5" s="71" customFormat="1" ht="15.75" x14ac:dyDescent="0.2">
      <c r="A14" s="67" t="s">
        <v>56</v>
      </c>
      <c r="B14" s="71" t="s">
        <v>59</v>
      </c>
      <c r="C14" s="65">
        <v>5115</v>
      </c>
      <c r="D14" s="65" t="s">
        <v>72</v>
      </c>
      <c r="E14" s="69" t="s">
        <v>26</v>
      </c>
    </row>
    <row r="15" spans="1:5" s="71" customFormat="1" ht="15.75" x14ac:dyDescent="0.2">
      <c r="A15" s="67" t="s">
        <v>57</v>
      </c>
      <c r="B15" s="82" t="s">
        <v>68</v>
      </c>
      <c r="C15" s="65">
        <v>200000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57</v>
      </c>
      <c r="B16" s="82" t="s">
        <v>69</v>
      </c>
      <c r="C16" s="65">
        <v>200000</v>
      </c>
      <c r="D16" s="65" t="s">
        <v>72</v>
      </c>
      <c r="E16" s="69" t="s">
        <v>28</v>
      </c>
    </row>
    <row r="17" spans="1:66" s="71" customFormat="1" ht="15.75" x14ac:dyDescent="0.2">
      <c r="A17" s="67" t="s">
        <v>57</v>
      </c>
      <c r="B17" s="82" t="s">
        <v>70</v>
      </c>
      <c r="C17" s="65">
        <v>500000</v>
      </c>
      <c r="D17" s="65" t="s">
        <v>72</v>
      </c>
      <c r="E17" s="69" t="s">
        <v>28</v>
      </c>
    </row>
    <row r="18" spans="1:66" s="71" customFormat="1" ht="15.75" x14ac:dyDescent="0.2">
      <c r="A18" s="67" t="s">
        <v>58</v>
      </c>
      <c r="B18" s="82" t="s">
        <v>71</v>
      </c>
      <c r="C18" s="65">
        <v>300000</v>
      </c>
      <c r="D18" s="65" t="s">
        <v>72</v>
      </c>
      <c r="E18" s="69" t="s">
        <v>28</v>
      </c>
    </row>
    <row r="19" spans="1:66" s="46" customFormat="1" ht="23.25" customHeight="1" x14ac:dyDescent="0.2">
      <c r="A19" s="42"/>
      <c r="B19" s="59" t="s">
        <v>23</v>
      </c>
      <c r="C19" s="43">
        <f>SUM(C6:C18)</f>
        <v>6205115</v>
      </c>
      <c r="D19" s="43">
        <f>SUM(D6:D18)</f>
        <v>5921000</v>
      </c>
      <c r="E19" s="44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</row>
    <row r="20" spans="1:66" s="47" customFormat="1" ht="23.25" customHeight="1" x14ac:dyDescent="0.2">
      <c r="A20" s="3"/>
      <c r="B20" s="38" t="s">
        <v>24</v>
      </c>
      <c r="C20" s="29"/>
      <c r="D20" s="30">
        <f>D5+C19-D19</f>
        <v>65274937</v>
      </c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53" customFormat="1" ht="15.75" x14ac:dyDescent="0.2">
      <c r="A21" s="48"/>
      <c r="B21" s="49"/>
      <c r="C21" s="50"/>
      <c r="D21" s="51"/>
      <c r="E21" s="5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ht="15.75" x14ac:dyDescent="0.2">
      <c r="B22" s="49"/>
      <c r="C22" s="50"/>
      <c r="D22" s="51"/>
      <c r="E22" s="52"/>
    </row>
    <row r="23" spans="1:66" ht="15.75" x14ac:dyDescent="0.2">
      <c r="B23" s="49"/>
      <c r="C23" s="50"/>
      <c r="D23" s="51"/>
      <c r="E23" s="52"/>
    </row>
    <row r="24" spans="1:66" ht="15.75" x14ac:dyDescent="0.2">
      <c r="B24" s="49"/>
      <c r="C24" s="50"/>
      <c r="D24" s="51"/>
      <c r="E24" s="52"/>
    </row>
    <row r="25" spans="1:66" ht="15.75" x14ac:dyDescent="0.2">
      <c r="B25" s="49"/>
      <c r="C25" s="50"/>
      <c r="D25" s="51"/>
      <c r="E25" s="52"/>
    </row>
    <row r="26" spans="1:66" ht="15.75" x14ac:dyDescent="0.2">
      <c r="B26" s="54"/>
    </row>
    <row r="27" spans="1:66" ht="15.75" x14ac:dyDescent="0.2">
      <c r="B27" s="54"/>
    </row>
    <row r="28" spans="1:66" ht="15.75" x14ac:dyDescent="0.2">
      <c r="B28" s="54"/>
    </row>
    <row r="29" spans="1:66" ht="15.75" x14ac:dyDescent="0.2">
      <c r="B29" s="54"/>
    </row>
    <row r="30" spans="1:66" ht="15.75" x14ac:dyDescent="0.2">
      <c r="B30" s="54"/>
    </row>
    <row r="31" spans="1:66" ht="15.75" x14ac:dyDescent="0.2">
      <c r="B31" s="54"/>
    </row>
    <row r="32" spans="1:66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</row>
    <row r="233" spans="2:5" ht="18" customHeight="1" x14ac:dyDescent="0.2">
      <c r="B233" s="54"/>
      <c r="C233" s="1"/>
    </row>
    <row r="234" spans="2:5" ht="18" customHeight="1" x14ac:dyDescent="0.2">
      <c r="B234" s="54"/>
      <c r="C234" s="1"/>
    </row>
    <row r="235" spans="2:5" ht="18" customHeight="1" x14ac:dyDescent="0.2">
      <c r="B235" s="54"/>
      <c r="C235" s="1"/>
    </row>
    <row r="236" spans="2:5" ht="18" customHeight="1" x14ac:dyDescent="0.2">
      <c r="B236" s="54"/>
      <c r="C236" s="1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C241" s="1"/>
      <c r="D241" s="51"/>
      <c r="E241" s="52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C249" s="50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C264" s="1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</row>
    <row r="279" spans="2:5" ht="18" customHeight="1" x14ac:dyDescent="0.2">
      <c r="B279" s="54"/>
      <c r="C279" s="1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9"/>
  <sheetViews>
    <sheetView zoomScale="90" zoomScaleNormal="90" workbookViewId="0">
      <pane ySplit="5" topLeftCell="A6" activePane="bottomLeft" state="frozen"/>
      <selection pane="bottomLeft" activeCell="D30" sqref="D30"/>
    </sheetView>
  </sheetViews>
  <sheetFormatPr defaultColWidth="9.140625" defaultRowHeight="18" customHeight="1" x14ac:dyDescent="0.2"/>
  <cols>
    <col min="1" max="1" width="7.42578125" style="48" bestFit="1" customWidth="1"/>
    <col min="2" max="2" width="44.140625" style="57" customWidth="1"/>
    <col min="3" max="3" width="14" style="55" customWidth="1"/>
    <col min="4" max="4" width="15.85546875" style="50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33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18.7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.75" customHeight="1" x14ac:dyDescent="0.2">
      <c r="A5" s="37"/>
      <c r="B5" s="38" t="s">
        <v>21</v>
      </c>
      <c r="C5" s="39"/>
      <c r="D5" s="40">
        <f>'T1'!D20</f>
        <v>65274937</v>
      </c>
      <c r="E5" s="58"/>
    </row>
    <row r="6" spans="1:5" s="71" customFormat="1" ht="18.75" customHeight="1" x14ac:dyDescent="0.2">
      <c r="A6" s="67" t="s">
        <v>76</v>
      </c>
      <c r="B6" s="68" t="s">
        <v>86</v>
      </c>
      <c r="C6" s="65">
        <v>500000</v>
      </c>
      <c r="D6" s="65" t="s">
        <v>72</v>
      </c>
      <c r="E6" s="69" t="s">
        <v>28</v>
      </c>
    </row>
    <row r="7" spans="1:5" s="71" customFormat="1" ht="18.75" customHeight="1" x14ac:dyDescent="0.2">
      <c r="A7" s="67" t="s">
        <v>77</v>
      </c>
      <c r="B7" s="68" t="s">
        <v>87</v>
      </c>
      <c r="C7" s="65">
        <v>120000</v>
      </c>
      <c r="D7" s="65" t="s">
        <v>72</v>
      </c>
      <c r="E7" s="69" t="s">
        <v>28</v>
      </c>
    </row>
    <row r="8" spans="1:5" s="71" customFormat="1" ht="18.75" customHeight="1" x14ac:dyDescent="0.2">
      <c r="A8" s="67" t="s">
        <v>77</v>
      </c>
      <c r="B8" s="68" t="s">
        <v>88</v>
      </c>
      <c r="C8" s="65">
        <v>200000</v>
      </c>
      <c r="D8" s="65" t="s">
        <v>72</v>
      </c>
      <c r="E8" s="69" t="s">
        <v>28</v>
      </c>
    </row>
    <row r="9" spans="1:5" s="71" customFormat="1" ht="18.75" customHeight="1" x14ac:dyDescent="0.2">
      <c r="A9" s="67" t="s">
        <v>77</v>
      </c>
      <c r="B9" s="68" t="s">
        <v>88</v>
      </c>
      <c r="C9" s="65">
        <v>5000</v>
      </c>
      <c r="D9" s="65" t="s">
        <v>72</v>
      </c>
      <c r="E9" s="69" t="s">
        <v>28</v>
      </c>
    </row>
    <row r="10" spans="1:5" s="71" customFormat="1" ht="18.75" customHeight="1" x14ac:dyDescent="0.2">
      <c r="A10" s="67" t="s">
        <v>78</v>
      </c>
      <c r="B10" s="68" t="s">
        <v>89</v>
      </c>
      <c r="C10" s="65">
        <v>500000</v>
      </c>
      <c r="D10" s="65" t="s">
        <v>72</v>
      </c>
      <c r="E10" s="69" t="s">
        <v>28</v>
      </c>
    </row>
    <row r="11" spans="1:5" s="71" customFormat="1" ht="18.75" customHeight="1" x14ac:dyDescent="0.2">
      <c r="A11" s="67" t="s">
        <v>78</v>
      </c>
      <c r="B11" s="68" t="s">
        <v>90</v>
      </c>
      <c r="C11" s="65">
        <v>300000</v>
      </c>
      <c r="D11" s="65" t="s">
        <v>72</v>
      </c>
      <c r="E11" s="69" t="s">
        <v>28</v>
      </c>
    </row>
    <row r="12" spans="1:5" s="71" customFormat="1" ht="18.75" customHeight="1" x14ac:dyDescent="0.2">
      <c r="A12" s="67" t="s">
        <v>79</v>
      </c>
      <c r="B12" s="68" t="s">
        <v>91</v>
      </c>
      <c r="C12" s="65">
        <v>2000000</v>
      </c>
      <c r="D12" s="65" t="s">
        <v>72</v>
      </c>
      <c r="E12" s="69" t="s">
        <v>28</v>
      </c>
    </row>
    <row r="13" spans="1:5" s="71" customFormat="1" ht="18.75" customHeight="1" x14ac:dyDescent="0.2">
      <c r="A13" s="67" t="s">
        <v>80</v>
      </c>
      <c r="B13" s="68" t="s">
        <v>92</v>
      </c>
      <c r="C13" s="65">
        <v>1000000</v>
      </c>
      <c r="D13" s="65" t="s">
        <v>72</v>
      </c>
      <c r="E13" s="69" t="s">
        <v>28</v>
      </c>
    </row>
    <row r="14" spans="1:5" s="71" customFormat="1" ht="18.75" customHeight="1" x14ac:dyDescent="0.2">
      <c r="A14" s="67" t="s">
        <v>80</v>
      </c>
      <c r="B14" s="68" t="s">
        <v>93</v>
      </c>
      <c r="C14" s="65">
        <v>200000</v>
      </c>
      <c r="D14" s="65" t="s">
        <v>72</v>
      </c>
      <c r="E14" s="69" t="s">
        <v>28</v>
      </c>
    </row>
    <row r="15" spans="1:5" s="71" customFormat="1" ht="18.75" customHeight="1" x14ac:dyDescent="0.2">
      <c r="A15" s="67" t="s">
        <v>81</v>
      </c>
      <c r="B15" s="68" t="s">
        <v>59</v>
      </c>
      <c r="C15" s="65">
        <v>5044</v>
      </c>
      <c r="D15" s="65" t="s">
        <v>72</v>
      </c>
      <c r="E15" s="69" t="s">
        <v>26</v>
      </c>
    </row>
    <row r="16" spans="1:5" s="71" customFormat="1" ht="18.75" customHeight="1" x14ac:dyDescent="0.2">
      <c r="A16" s="67" t="s">
        <v>81</v>
      </c>
      <c r="B16" s="68" t="s">
        <v>94</v>
      </c>
      <c r="C16" s="65" t="s">
        <v>72</v>
      </c>
      <c r="D16" s="65">
        <v>2010000</v>
      </c>
      <c r="E16" s="69" t="s">
        <v>73</v>
      </c>
    </row>
    <row r="17" spans="1:5" s="71" customFormat="1" ht="18.75" customHeight="1" x14ac:dyDescent="0.2">
      <c r="A17" s="67" t="s">
        <v>82</v>
      </c>
      <c r="B17" s="68" t="s">
        <v>96</v>
      </c>
      <c r="C17" s="65">
        <v>500000</v>
      </c>
      <c r="D17" s="65" t="s">
        <v>72</v>
      </c>
      <c r="E17" s="69" t="s">
        <v>28</v>
      </c>
    </row>
    <row r="18" spans="1:5" s="71" customFormat="1" ht="18.75" customHeight="1" x14ac:dyDescent="0.2">
      <c r="A18" s="67" t="s">
        <v>82</v>
      </c>
      <c r="B18" s="68" t="s">
        <v>97</v>
      </c>
      <c r="C18" s="65">
        <v>700000</v>
      </c>
      <c r="D18" s="65" t="s">
        <v>72</v>
      </c>
      <c r="E18" s="69" t="s">
        <v>28</v>
      </c>
    </row>
    <row r="19" spans="1:5" s="71" customFormat="1" ht="18.75" customHeight="1" x14ac:dyDescent="0.2">
      <c r="A19" s="67" t="s">
        <v>83</v>
      </c>
      <c r="B19" s="68" t="s">
        <v>98</v>
      </c>
      <c r="C19" s="65">
        <v>200000</v>
      </c>
      <c r="D19" s="65" t="s">
        <v>72</v>
      </c>
      <c r="E19" s="69" t="s">
        <v>28</v>
      </c>
    </row>
    <row r="20" spans="1:5" s="71" customFormat="1" ht="18.75" customHeight="1" x14ac:dyDescent="0.2">
      <c r="A20" s="67" t="s">
        <v>83</v>
      </c>
      <c r="B20" s="68" t="s">
        <v>99</v>
      </c>
      <c r="C20" s="65">
        <v>500000</v>
      </c>
      <c r="D20" s="65" t="s">
        <v>72</v>
      </c>
      <c r="E20" s="69" t="s">
        <v>28</v>
      </c>
    </row>
    <row r="21" spans="1:5" s="71" customFormat="1" ht="18.75" customHeight="1" x14ac:dyDescent="0.2">
      <c r="A21" s="67" t="s">
        <v>83</v>
      </c>
      <c r="B21" s="68" t="s">
        <v>100</v>
      </c>
      <c r="C21" s="65">
        <v>300000</v>
      </c>
      <c r="D21" s="65" t="s">
        <v>72</v>
      </c>
      <c r="E21" s="69" t="s">
        <v>28</v>
      </c>
    </row>
    <row r="22" spans="1:5" s="71" customFormat="1" ht="18.75" customHeight="1" x14ac:dyDescent="0.2">
      <c r="A22" s="67" t="s">
        <v>83</v>
      </c>
      <c r="B22" s="68" t="s">
        <v>101</v>
      </c>
      <c r="C22" s="65">
        <v>500000</v>
      </c>
      <c r="D22" s="65" t="s">
        <v>72</v>
      </c>
      <c r="E22" s="69" t="s">
        <v>28</v>
      </c>
    </row>
    <row r="23" spans="1:5" s="71" customFormat="1" ht="18.75" customHeight="1" x14ac:dyDescent="0.2">
      <c r="A23" s="67" t="s">
        <v>83</v>
      </c>
      <c r="B23" s="68" t="s">
        <v>102</v>
      </c>
      <c r="C23" s="65">
        <v>500000</v>
      </c>
      <c r="D23" s="65" t="s">
        <v>72</v>
      </c>
      <c r="E23" s="69" t="s">
        <v>28</v>
      </c>
    </row>
    <row r="24" spans="1:5" s="71" customFormat="1" ht="18.75" customHeight="1" x14ac:dyDescent="0.2">
      <c r="A24" s="67" t="s">
        <v>83</v>
      </c>
      <c r="B24" s="68" t="s">
        <v>103</v>
      </c>
      <c r="C24" s="65">
        <v>800000</v>
      </c>
      <c r="D24" s="65" t="s">
        <v>72</v>
      </c>
      <c r="E24" s="69" t="s">
        <v>28</v>
      </c>
    </row>
    <row r="25" spans="1:5" s="71" customFormat="1" ht="18.75" customHeight="1" x14ac:dyDescent="0.2">
      <c r="A25" s="67" t="s">
        <v>83</v>
      </c>
      <c r="B25" s="68" t="s">
        <v>95</v>
      </c>
      <c r="C25" s="65" t="s">
        <v>72</v>
      </c>
      <c r="D25" s="65">
        <v>1750000</v>
      </c>
      <c r="E25" s="69" t="s">
        <v>73</v>
      </c>
    </row>
    <row r="26" spans="1:5" s="71" customFormat="1" ht="18.75" customHeight="1" x14ac:dyDescent="0.2">
      <c r="A26" s="67" t="s">
        <v>83</v>
      </c>
      <c r="B26" s="68" t="s">
        <v>104</v>
      </c>
      <c r="C26" s="65" t="s">
        <v>72</v>
      </c>
      <c r="D26" s="65">
        <v>240000</v>
      </c>
      <c r="E26" s="69" t="s">
        <v>27</v>
      </c>
    </row>
    <row r="27" spans="1:5" s="71" customFormat="1" ht="18.75" customHeight="1" x14ac:dyDescent="0.2">
      <c r="A27" s="67" t="s">
        <v>83</v>
      </c>
      <c r="B27" s="68" t="s">
        <v>105</v>
      </c>
      <c r="C27" s="65">
        <v>1000000</v>
      </c>
      <c r="D27" s="65" t="s">
        <v>72</v>
      </c>
      <c r="E27" s="69" t="s">
        <v>28</v>
      </c>
    </row>
    <row r="28" spans="1:5" s="71" customFormat="1" ht="18.75" customHeight="1" x14ac:dyDescent="0.2">
      <c r="A28" s="67" t="s">
        <v>83</v>
      </c>
      <c r="B28" s="68" t="s">
        <v>106</v>
      </c>
      <c r="C28" s="65">
        <v>50000</v>
      </c>
      <c r="D28" s="65" t="s">
        <v>72</v>
      </c>
      <c r="E28" s="69" t="s">
        <v>28</v>
      </c>
    </row>
    <row r="29" spans="1:5" s="71" customFormat="1" ht="18.75" customHeight="1" x14ac:dyDescent="0.2">
      <c r="A29" s="67" t="s">
        <v>84</v>
      </c>
      <c r="B29" s="68" t="s">
        <v>107</v>
      </c>
      <c r="C29" s="65" t="s">
        <v>72</v>
      </c>
      <c r="D29" s="65">
        <v>522000</v>
      </c>
      <c r="E29" s="69" t="s">
        <v>44</v>
      </c>
    </row>
    <row r="30" spans="1:5" s="71" customFormat="1" ht="18.75" customHeight="1" x14ac:dyDescent="0.2">
      <c r="A30" s="67" t="s">
        <v>85</v>
      </c>
      <c r="B30" s="68" t="s">
        <v>108</v>
      </c>
      <c r="C30" s="65">
        <v>300000</v>
      </c>
      <c r="D30" s="65" t="s">
        <v>72</v>
      </c>
      <c r="E30" s="69" t="s">
        <v>28</v>
      </c>
    </row>
    <row r="31" spans="1:5" s="71" customFormat="1" ht="18.75" customHeight="1" x14ac:dyDescent="0.2">
      <c r="A31" s="67" t="s">
        <v>85</v>
      </c>
      <c r="B31" s="68" t="s">
        <v>109</v>
      </c>
      <c r="C31" s="65">
        <v>100000</v>
      </c>
      <c r="D31" s="65" t="s">
        <v>72</v>
      </c>
      <c r="E31" s="69" t="s">
        <v>28</v>
      </c>
    </row>
    <row r="32" spans="1:5" s="71" customFormat="1" ht="18.75" customHeight="1" x14ac:dyDescent="0.2">
      <c r="A32" s="67" t="s">
        <v>85</v>
      </c>
      <c r="B32" s="68" t="s">
        <v>65</v>
      </c>
      <c r="C32" s="65">
        <v>200000</v>
      </c>
      <c r="D32" s="65" t="s">
        <v>72</v>
      </c>
      <c r="E32" s="69" t="s">
        <v>28</v>
      </c>
    </row>
    <row r="33" spans="1:102" s="46" customFormat="1" ht="18.75" customHeight="1" x14ac:dyDescent="0.2">
      <c r="A33" s="42"/>
      <c r="B33" s="59" t="s">
        <v>23</v>
      </c>
      <c r="C33" s="43">
        <f>SUM(C6:C32)</f>
        <v>10480044</v>
      </c>
      <c r="D33" s="43">
        <f>SUM(D6:D32)</f>
        <v>4522000</v>
      </c>
      <c r="E33" s="44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</row>
    <row r="34" spans="1:102" s="47" customFormat="1" ht="18.75" customHeight="1" x14ac:dyDescent="0.2">
      <c r="A34" s="3"/>
      <c r="B34" s="38" t="s">
        <v>24</v>
      </c>
      <c r="C34" s="29"/>
      <c r="D34" s="30">
        <f>D5+C33-D33</f>
        <v>71232981</v>
      </c>
      <c r="E34" s="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</row>
    <row r="35" spans="1:102" s="53" customFormat="1" ht="15.75" x14ac:dyDescent="0.2">
      <c r="A35" s="48"/>
      <c r="B35" s="49"/>
      <c r="C35" s="50"/>
      <c r="D35" s="51"/>
      <c r="E35" s="5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</row>
    <row r="36" spans="1:102" ht="15.75" x14ac:dyDescent="0.2">
      <c r="B36" s="49"/>
      <c r="C36" s="50"/>
      <c r="D36" s="51"/>
      <c r="E36" s="52"/>
    </row>
    <row r="37" spans="1:102" ht="15.75" x14ac:dyDescent="0.2">
      <c r="B37" s="49"/>
      <c r="C37" s="50"/>
      <c r="D37" s="51"/>
      <c r="E37" s="52"/>
    </row>
    <row r="38" spans="1:102" ht="15.75" x14ac:dyDescent="0.2">
      <c r="B38" s="49"/>
      <c r="C38" s="50"/>
      <c r="D38" s="51"/>
      <c r="E38" s="52"/>
    </row>
    <row r="39" spans="1:102" ht="15.75" x14ac:dyDescent="0.2">
      <c r="B39" s="49"/>
      <c r="C39" s="50"/>
      <c r="D39" s="51"/>
      <c r="E39" s="52"/>
    </row>
    <row r="40" spans="1:102" ht="15.75" x14ac:dyDescent="0.2">
      <c r="B40" s="54"/>
    </row>
    <row r="41" spans="1:102" ht="15.75" x14ac:dyDescent="0.2">
      <c r="B41" s="54"/>
    </row>
    <row r="42" spans="1:102" ht="15.75" x14ac:dyDescent="0.2">
      <c r="B42" s="54"/>
    </row>
    <row r="43" spans="1:102" ht="15.75" x14ac:dyDescent="0.2">
      <c r="B43" s="54"/>
    </row>
    <row r="44" spans="1:102" ht="15.75" x14ac:dyDescent="0.2">
      <c r="B44" s="54"/>
    </row>
    <row r="45" spans="1:102" ht="15.75" x14ac:dyDescent="0.2">
      <c r="B45" s="54"/>
    </row>
    <row r="46" spans="1:102" ht="15.75" x14ac:dyDescent="0.2">
      <c r="B46" s="54"/>
    </row>
    <row r="47" spans="1:102" ht="15.75" x14ac:dyDescent="0.2">
      <c r="B47" s="54"/>
    </row>
    <row r="48" spans="1:102" ht="15.75" x14ac:dyDescent="0.2">
      <c r="B48" s="54"/>
    </row>
    <row r="49" spans="2:5" ht="15.75" x14ac:dyDescent="0.2">
      <c r="B49" s="54"/>
    </row>
    <row r="50" spans="2:5" ht="15.75" x14ac:dyDescent="0.2">
      <c r="B50" s="54"/>
    </row>
    <row r="51" spans="2:5" ht="15.75" x14ac:dyDescent="0.2">
      <c r="B51" s="54"/>
    </row>
    <row r="52" spans="2:5" ht="15.75" x14ac:dyDescent="0.2">
      <c r="B52" s="54"/>
    </row>
    <row r="53" spans="2:5" ht="15.75" x14ac:dyDescent="0.2">
      <c r="B53" s="54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5.75" x14ac:dyDescent="0.2">
      <c r="B64" s="54"/>
      <c r="C64" s="1"/>
      <c r="D64" s="1"/>
      <c r="E64" s="36"/>
    </row>
    <row r="65" spans="2:5" ht="15.75" x14ac:dyDescent="0.2">
      <c r="B65" s="54"/>
      <c r="C65" s="1"/>
      <c r="D65" s="1"/>
      <c r="E65" s="36"/>
    </row>
    <row r="66" spans="2:5" ht="15.75" x14ac:dyDescent="0.2">
      <c r="B66" s="54"/>
      <c r="C66" s="1"/>
      <c r="D66" s="1"/>
      <c r="E66" s="36"/>
    </row>
    <row r="67" spans="2:5" ht="15.75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</row>
    <row r="248" spans="2:5" ht="18" customHeight="1" x14ac:dyDescent="0.2">
      <c r="B248" s="54"/>
      <c r="C248" s="1"/>
    </row>
    <row r="249" spans="2:5" ht="18" customHeight="1" x14ac:dyDescent="0.2">
      <c r="B249" s="54"/>
      <c r="C249" s="1"/>
    </row>
    <row r="250" spans="2:5" ht="18" customHeight="1" x14ac:dyDescent="0.2">
      <c r="B250" s="54"/>
      <c r="C250" s="1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C258" s="1"/>
      <c r="D258" s="51"/>
      <c r="E258" s="52"/>
    </row>
    <row r="259" spans="2:5" ht="18" customHeight="1" x14ac:dyDescent="0.2">
      <c r="B259" s="54"/>
      <c r="C259" s="1"/>
      <c r="D259" s="51"/>
      <c r="E259" s="52"/>
    </row>
    <row r="260" spans="2:5" ht="18" customHeight="1" x14ac:dyDescent="0.2">
      <c r="B260" s="54"/>
      <c r="C260" s="1"/>
      <c r="D260" s="51"/>
      <c r="E260" s="52"/>
    </row>
    <row r="261" spans="2:5" ht="18" customHeight="1" x14ac:dyDescent="0.2">
      <c r="B261" s="54"/>
      <c r="C261" s="1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C263" s="50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D274" s="51"/>
      <c r="E274" s="52"/>
    </row>
    <row r="275" spans="2:5" ht="18" customHeight="1" x14ac:dyDescent="0.2">
      <c r="B275" s="54"/>
      <c r="D275" s="51"/>
      <c r="E275" s="52"/>
    </row>
    <row r="276" spans="2:5" ht="18" customHeight="1" x14ac:dyDescent="0.2">
      <c r="B276" s="54"/>
      <c r="D276" s="51"/>
      <c r="E276" s="52"/>
    </row>
    <row r="277" spans="2:5" ht="18" customHeight="1" x14ac:dyDescent="0.2">
      <c r="B277" s="54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  <c r="D288" s="51"/>
      <c r="E288" s="52"/>
    </row>
    <row r="289" spans="2:5" ht="18" customHeight="1" x14ac:dyDescent="0.2">
      <c r="B289" s="54"/>
      <c r="C289" s="1"/>
      <c r="D289" s="51"/>
      <c r="E289" s="52"/>
    </row>
    <row r="290" spans="2:5" ht="18" customHeight="1" x14ac:dyDescent="0.2">
      <c r="B290" s="54"/>
      <c r="C290" s="1"/>
      <c r="D290" s="51"/>
      <c r="E290" s="52"/>
    </row>
    <row r="291" spans="2:5" ht="18" customHeight="1" x14ac:dyDescent="0.2">
      <c r="B291" s="54"/>
      <c r="C291" s="1"/>
      <c r="D291" s="51"/>
      <c r="E291" s="52"/>
    </row>
    <row r="292" spans="2:5" ht="18" customHeight="1" x14ac:dyDescent="0.2">
      <c r="B292" s="54"/>
      <c r="C292" s="1"/>
    </row>
    <row r="293" spans="2:5" ht="18" customHeight="1" x14ac:dyDescent="0.2">
      <c r="B293" s="54"/>
      <c r="C293" s="1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57.5703125" style="57" customWidth="1"/>
    <col min="3" max="3" width="14" style="55" customWidth="1"/>
    <col min="4" max="4" width="15.85546875" style="50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34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'T2'!D34</f>
        <v>71232981</v>
      </c>
      <c r="E5" s="58"/>
    </row>
    <row r="6" spans="1:5" s="71" customFormat="1" ht="17.25" customHeight="1" x14ac:dyDescent="0.2">
      <c r="A6" s="67" t="s">
        <v>110</v>
      </c>
      <c r="B6" s="68" t="s">
        <v>125</v>
      </c>
      <c r="C6" s="65" t="s">
        <v>72</v>
      </c>
      <c r="D6" s="65">
        <v>760000</v>
      </c>
      <c r="E6" s="69" t="s">
        <v>143</v>
      </c>
    </row>
    <row r="7" spans="1:5" s="71" customFormat="1" ht="17.25" customHeight="1" x14ac:dyDescent="0.2">
      <c r="A7" s="67" t="s">
        <v>110</v>
      </c>
      <c r="B7" s="68" t="s">
        <v>126</v>
      </c>
      <c r="C7" s="65" t="s">
        <v>72</v>
      </c>
      <c r="D7" s="65">
        <v>1750000</v>
      </c>
      <c r="E7" s="69" t="s">
        <v>73</v>
      </c>
    </row>
    <row r="8" spans="1:5" s="71" customFormat="1" ht="17.25" customHeight="1" x14ac:dyDescent="0.2">
      <c r="A8" s="67" t="s">
        <v>111</v>
      </c>
      <c r="B8" s="68" t="s">
        <v>63</v>
      </c>
      <c r="C8" s="65">
        <v>500000</v>
      </c>
      <c r="D8" s="65" t="s">
        <v>72</v>
      </c>
      <c r="E8" s="70" t="s">
        <v>28</v>
      </c>
    </row>
    <row r="9" spans="1:5" s="71" customFormat="1" ht="17.25" customHeight="1" x14ac:dyDescent="0.2">
      <c r="A9" s="67" t="s">
        <v>112</v>
      </c>
      <c r="B9" s="68" t="s">
        <v>131</v>
      </c>
      <c r="C9" s="65">
        <v>500000</v>
      </c>
      <c r="D9" s="65" t="s">
        <v>72</v>
      </c>
      <c r="E9" s="70" t="s">
        <v>28</v>
      </c>
    </row>
    <row r="10" spans="1:5" s="71" customFormat="1" ht="17.25" customHeight="1" x14ac:dyDescent="0.2">
      <c r="A10" s="67" t="s">
        <v>112</v>
      </c>
      <c r="B10" s="68" t="s">
        <v>132</v>
      </c>
      <c r="C10" s="65">
        <v>500000</v>
      </c>
      <c r="D10" s="65" t="s">
        <v>72</v>
      </c>
      <c r="E10" s="70" t="s">
        <v>28</v>
      </c>
    </row>
    <row r="11" spans="1:5" s="71" customFormat="1" ht="17.25" customHeight="1" x14ac:dyDescent="0.2">
      <c r="A11" s="67" t="s">
        <v>113</v>
      </c>
      <c r="B11" s="68" t="s">
        <v>127</v>
      </c>
      <c r="C11" s="65" t="s">
        <v>72</v>
      </c>
      <c r="D11" s="65">
        <v>1800000</v>
      </c>
      <c r="E11" s="70" t="s">
        <v>73</v>
      </c>
    </row>
    <row r="12" spans="1:5" s="71" customFormat="1" ht="17.25" customHeight="1" x14ac:dyDescent="0.2">
      <c r="A12" s="67" t="s">
        <v>114</v>
      </c>
      <c r="B12" s="68" t="s">
        <v>133</v>
      </c>
      <c r="C12" s="65">
        <v>500000</v>
      </c>
      <c r="D12" s="65" t="s">
        <v>72</v>
      </c>
      <c r="E12" s="70" t="s">
        <v>28</v>
      </c>
    </row>
    <row r="13" spans="1:5" s="71" customFormat="1" ht="17.25" customHeight="1" x14ac:dyDescent="0.2">
      <c r="A13" s="67" t="s">
        <v>115</v>
      </c>
      <c r="B13" s="68" t="s">
        <v>134</v>
      </c>
      <c r="C13" s="65">
        <v>500000</v>
      </c>
      <c r="D13" s="65" t="s">
        <v>72</v>
      </c>
      <c r="E13" s="70" t="s">
        <v>28</v>
      </c>
    </row>
    <row r="14" spans="1:5" s="71" customFormat="1" ht="17.25" customHeight="1" x14ac:dyDescent="0.2">
      <c r="A14" s="67" t="s">
        <v>116</v>
      </c>
      <c r="B14" s="68" t="s">
        <v>64</v>
      </c>
      <c r="C14" s="65">
        <v>200000</v>
      </c>
      <c r="D14" s="65" t="s">
        <v>72</v>
      </c>
      <c r="E14" s="70" t="s">
        <v>28</v>
      </c>
    </row>
    <row r="15" spans="1:5" s="71" customFormat="1" ht="17.25" customHeight="1" x14ac:dyDescent="0.2">
      <c r="A15" s="67" t="s">
        <v>116</v>
      </c>
      <c r="B15" s="68" t="s">
        <v>135</v>
      </c>
      <c r="C15" s="65">
        <v>500000</v>
      </c>
      <c r="D15" s="65" t="s">
        <v>72</v>
      </c>
      <c r="E15" s="70" t="s">
        <v>28</v>
      </c>
    </row>
    <row r="16" spans="1:5" s="71" customFormat="1" ht="17.25" customHeight="1" x14ac:dyDescent="0.2">
      <c r="A16" s="67" t="s">
        <v>117</v>
      </c>
      <c r="B16" s="68" t="s">
        <v>136</v>
      </c>
      <c r="C16" s="65">
        <v>3500000</v>
      </c>
      <c r="D16" s="65" t="s">
        <v>72</v>
      </c>
      <c r="E16" s="70" t="s">
        <v>28</v>
      </c>
    </row>
    <row r="17" spans="1:102" s="71" customFormat="1" ht="17.25" customHeight="1" x14ac:dyDescent="0.2">
      <c r="A17" s="67" t="s">
        <v>118</v>
      </c>
      <c r="B17" s="71" t="s">
        <v>59</v>
      </c>
      <c r="C17" s="65">
        <v>5359</v>
      </c>
      <c r="D17" s="65" t="s">
        <v>72</v>
      </c>
      <c r="E17" s="69" t="s">
        <v>26</v>
      </c>
    </row>
    <row r="18" spans="1:102" s="71" customFormat="1" ht="17.25" customHeight="1" x14ac:dyDescent="0.2">
      <c r="A18" s="67" t="s">
        <v>119</v>
      </c>
      <c r="B18" s="68" t="s">
        <v>137</v>
      </c>
      <c r="C18" s="65">
        <v>1000000</v>
      </c>
      <c r="D18" s="65" t="s">
        <v>72</v>
      </c>
      <c r="E18" s="70" t="s">
        <v>28</v>
      </c>
    </row>
    <row r="19" spans="1:102" s="71" customFormat="1" ht="17.25" customHeight="1" x14ac:dyDescent="0.2">
      <c r="A19" s="67" t="s">
        <v>119</v>
      </c>
      <c r="B19" s="68" t="s">
        <v>128</v>
      </c>
      <c r="C19" s="65" t="s">
        <v>72</v>
      </c>
      <c r="D19" s="65">
        <v>1800000</v>
      </c>
      <c r="E19" s="69" t="s">
        <v>73</v>
      </c>
    </row>
    <row r="20" spans="1:102" s="71" customFormat="1" ht="17.25" customHeight="1" x14ac:dyDescent="0.2">
      <c r="A20" s="67" t="s">
        <v>120</v>
      </c>
      <c r="B20" s="68" t="s">
        <v>138</v>
      </c>
      <c r="C20" s="65">
        <v>1000000</v>
      </c>
      <c r="D20" s="65" t="s">
        <v>72</v>
      </c>
      <c r="E20" s="70" t="s">
        <v>28</v>
      </c>
    </row>
    <row r="21" spans="1:102" s="71" customFormat="1" ht="17.25" customHeight="1" x14ac:dyDescent="0.2">
      <c r="A21" s="67" t="s">
        <v>121</v>
      </c>
      <c r="B21" s="68" t="s">
        <v>129</v>
      </c>
      <c r="C21" s="65" t="s">
        <v>72</v>
      </c>
      <c r="D21" s="65">
        <v>1800000</v>
      </c>
      <c r="E21" s="69" t="s">
        <v>73</v>
      </c>
    </row>
    <row r="22" spans="1:102" s="71" customFormat="1" ht="17.25" customHeight="1" x14ac:dyDescent="0.2">
      <c r="A22" s="67" t="s">
        <v>122</v>
      </c>
      <c r="B22" s="68" t="s">
        <v>139</v>
      </c>
      <c r="C22" s="65">
        <v>580000</v>
      </c>
      <c r="D22" s="65" t="s">
        <v>72</v>
      </c>
      <c r="E22" s="70" t="s">
        <v>28</v>
      </c>
    </row>
    <row r="23" spans="1:102" s="71" customFormat="1" ht="17.25" customHeight="1" x14ac:dyDescent="0.2">
      <c r="A23" s="67" t="s">
        <v>123</v>
      </c>
      <c r="B23" s="68" t="s">
        <v>140</v>
      </c>
      <c r="C23" s="65">
        <v>200000</v>
      </c>
      <c r="D23" s="65" t="s">
        <v>72</v>
      </c>
      <c r="E23" s="70" t="s">
        <v>28</v>
      </c>
    </row>
    <row r="24" spans="1:102" s="71" customFormat="1" ht="17.25" customHeight="1" x14ac:dyDescent="0.2">
      <c r="A24" s="67" t="s">
        <v>123</v>
      </c>
      <c r="B24" s="68" t="s">
        <v>142</v>
      </c>
      <c r="C24" s="65">
        <v>200000</v>
      </c>
      <c r="D24" s="65" t="s">
        <v>72</v>
      </c>
      <c r="E24" s="70" t="s">
        <v>28</v>
      </c>
    </row>
    <row r="25" spans="1:102" s="71" customFormat="1" ht="17.25" customHeight="1" x14ac:dyDescent="0.2">
      <c r="A25" s="67" t="s">
        <v>123</v>
      </c>
      <c r="B25" s="68" t="s">
        <v>141</v>
      </c>
      <c r="C25" s="65">
        <v>200000</v>
      </c>
      <c r="D25" s="65" t="s">
        <v>72</v>
      </c>
      <c r="E25" s="70" t="s">
        <v>28</v>
      </c>
    </row>
    <row r="26" spans="1:102" s="71" customFormat="1" ht="17.25" customHeight="1" x14ac:dyDescent="0.2">
      <c r="A26" s="67" t="s">
        <v>124</v>
      </c>
      <c r="B26" s="68" t="s">
        <v>130</v>
      </c>
      <c r="C26" s="65" t="s">
        <v>72</v>
      </c>
      <c r="D26" s="65">
        <v>1800000</v>
      </c>
      <c r="E26" s="69" t="s">
        <v>73</v>
      </c>
    </row>
    <row r="27" spans="1:102" s="46" customFormat="1" ht="23.25" customHeight="1" x14ac:dyDescent="0.2">
      <c r="A27" s="42"/>
      <c r="B27" s="59" t="s">
        <v>23</v>
      </c>
      <c r="C27" s="43">
        <f>SUM(C6:C26)</f>
        <v>9885359</v>
      </c>
      <c r="D27" s="43">
        <f>SUM(D6:D26)</f>
        <v>9710000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</row>
    <row r="28" spans="1:102" s="47" customFormat="1" ht="23.25" customHeight="1" x14ac:dyDescent="0.2">
      <c r="A28" s="3"/>
      <c r="B28" s="38" t="s">
        <v>24</v>
      </c>
      <c r="C28" s="29"/>
      <c r="D28" s="30">
        <f>D5+C27-D27</f>
        <v>71408340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ht="15.75" x14ac:dyDescent="0.2">
      <c r="B30" s="49"/>
      <c r="C30" s="50"/>
      <c r="D30" s="51"/>
      <c r="E30" s="52"/>
    </row>
    <row r="31" spans="1:102" ht="15.75" x14ac:dyDescent="0.2">
      <c r="B31" s="49"/>
      <c r="C31" s="50"/>
      <c r="D31" s="51"/>
      <c r="E31" s="52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5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32.425781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35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'T3'!D28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customHeight="1" x14ac:dyDescent="0.2">
      <c r="A7" s="67"/>
      <c r="B7" s="68"/>
      <c r="C7" s="65"/>
      <c r="D7" s="65"/>
      <c r="E7" s="69"/>
    </row>
    <row r="8" spans="1:5" s="71" customFormat="1" ht="15.75" customHeight="1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27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36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'T4'!D101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customHeight="1" x14ac:dyDescent="0.2">
      <c r="A7" s="67"/>
      <c r="B7" s="68"/>
      <c r="C7" s="65"/>
      <c r="D7" s="65"/>
      <c r="E7" s="69"/>
    </row>
    <row r="8" spans="1:5" s="71" customFormat="1" ht="15.75" customHeight="1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35.140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37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'T5'!D101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96"/>
  <sheetViews>
    <sheetView zoomScale="90" zoomScaleNormal="90" workbookViewId="0">
      <pane ySplit="5" topLeftCell="A71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32.855468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38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'T6'!D101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0" s="71" customFormat="1" ht="15.75" x14ac:dyDescent="0.2">
      <c r="A97" s="67"/>
      <c r="B97" s="68"/>
      <c r="C97" s="65"/>
      <c r="D97" s="65"/>
      <c r="E97" s="69"/>
    </row>
    <row r="98" spans="1:100" s="71" customFormat="1" ht="15.75" x14ac:dyDescent="0.2">
      <c r="A98" s="67"/>
      <c r="B98" s="68"/>
      <c r="C98" s="65"/>
      <c r="D98" s="65"/>
      <c r="E98" s="69"/>
    </row>
    <row r="99" spans="1:100" s="71" customFormat="1" ht="15.75" x14ac:dyDescent="0.2">
      <c r="A99" s="67"/>
      <c r="B99" s="68"/>
      <c r="C99" s="65"/>
      <c r="D99" s="65"/>
      <c r="E99" s="69"/>
    </row>
    <row r="100" spans="1:100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</row>
    <row r="101" spans="1:100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5.75" x14ac:dyDescent="0.2">
      <c r="B103" s="49"/>
      <c r="C103" s="50"/>
      <c r="D103" s="51"/>
      <c r="E103" s="52"/>
    </row>
    <row r="104" spans="1:100" ht="15.75" x14ac:dyDescent="0.2">
      <c r="B104" s="49"/>
      <c r="C104" s="50"/>
      <c r="D104" s="51"/>
      <c r="E104" s="52"/>
    </row>
    <row r="105" spans="1:100" ht="15.75" x14ac:dyDescent="0.2">
      <c r="B105" s="49"/>
      <c r="C105" s="50"/>
      <c r="D105" s="51"/>
      <c r="E105" s="52"/>
    </row>
    <row r="106" spans="1:100" ht="15.75" x14ac:dyDescent="0.2">
      <c r="B106" s="49"/>
      <c r="C106" s="50"/>
      <c r="D106" s="51"/>
      <c r="E106" s="52"/>
    </row>
    <row r="107" spans="1:100" ht="15.75" x14ac:dyDescent="0.2">
      <c r="B107" s="54"/>
    </row>
    <row r="108" spans="1:100" ht="15.75" x14ac:dyDescent="0.2">
      <c r="B108" s="54"/>
    </row>
    <row r="109" spans="1:100" ht="15.75" x14ac:dyDescent="0.2">
      <c r="B109" s="54"/>
    </row>
    <row r="110" spans="1:100" ht="15.75" x14ac:dyDescent="0.2">
      <c r="B110" s="54"/>
    </row>
    <row r="111" spans="1:100" ht="15.75" x14ac:dyDescent="0.2">
      <c r="B111" s="54"/>
    </row>
    <row r="112" spans="1:100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39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'T7'!D101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customHeight="1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0" s="71" customFormat="1" ht="15.75" x14ac:dyDescent="0.2">
      <c r="A97" s="67"/>
      <c r="B97" s="68"/>
      <c r="C97" s="65"/>
      <c r="D97" s="65"/>
      <c r="E97" s="69"/>
    </row>
    <row r="98" spans="1:100" s="71" customFormat="1" ht="15.75" x14ac:dyDescent="0.2">
      <c r="A98" s="67"/>
      <c r="B98" s="68"/>
      <c r="C98" s="65"/>
      <c r="D98" s="65"/>
      <c r="E98" s="69"/>
    </row>
    <row r="99" spans="1:100" s="71" customFormat="1" ht="15.75" x14ac:dyDescent="0.2">
      <c r="A99" s="67"/>
      <c r="B99" s="68"/>
      <c r="C99" s="65"/>
      <c r="D99" s="65"/>
      <c r="E99" s="69"/>
    </row>
    <row r="100" spans="1:100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</row>
    <row r="101" spans="1:100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5.75" x14ac:dyDescent="0.2">
      <c r="B103" s="49"/>
      <c r="C103" s="50"/>
      <c r="D103" s="51"/>
      <c r="E103" s="52"/>
    </row>
    <row r="104" spans="1:100" ht="15.75" x14ac:dyDescent="0.2">
      <c r="B104" s="49"/>
      <c r="C104" s="50"/>
      <c r="D104" s="51"/>
      <c r="E104" s="52"/>
    </row>
    <row r="105" spans="1:100" ht="15.75" x14ac:dyDescent="0.2">
      <c r="B105" s="49"/>
      <c r="C105" s="50"/>
      <c r="D105" s="51"/>
      <c r="E105" s="52"/>
    </row>
    <row r="106" spans="1:100" ht="15.75" x14ac:dyDescent="0.2">
      <c r="B106" s="49"/>
      <c r="C106" s="50"/>
      <c r="D106" s="51"/>
      <c r="E106" s="52"/>
    </row>
    <row r="107" spans="1:100" ht="15.75" x14ac:dyDescent="0.2">
      <c r="B107" s="54"/>
    </row>
    <row r="108" spans="1:100" ht="15.75" x14ac:dyDescent="0.2">
      <c r="B108" s="54"/>
    </row>
    <row r="109" spans="1:100" ht="15.75" x14ac:dyDescent="0.2">
      <c r="B109" s="54"/>
    </row>
    <row r="110" spans="1:100" ht="15.75" x14ac:dyDescent="0.2">
      <c r="B110" s="54"/>
    </row>
    <row r="111" spans="1:100" ht="15.75" x14ac:dyDescent="0.2">
      <c r="B111" s="54"/>
    </row>
    <row r="112" spans="1:100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customWidth="1"/>
    <col min="2" max="2" width="43.71093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40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'T8'!D101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9" s="71" customFormat="1" ht="15.75" x14ac:dyDescent="0.2">
      <c r="A65" s="67"/>
      <c r="B65" s="68"/>
      <c r="C65" s="65"/>
      <c r="D65" s="65"/>
      <c r="E65" s="70"/>
    </row>
    <row r="66" spans="1:9" s="71" customFormat="1" ht="15.75" x14ac:dyDescent="0.2">
      <c r="A66" s="67"/>
      <c r="B66" s="68"/>
      <c r="C66" s="65"/>
      <c r="D66" s="65"/>
      <c r="E66" s="69"/>
    </row>
    <row r="67" spans="1:9" s="71" customFormat="1" ht="15.75" x14ac:dyDescent="0.2">
      <c r="A67" s="67"/>
      <c r="B67" s="68"/>
      <c r="C67" s="65"/>
      <c r="D67" s="65"/>
      <c r="E67" s="69"/>
    </row>
    <row r="68" spans="1:9" s="71" customFormat="1" ht="15.75" x14ac:dyDescent="0.2">
      <c r="A68" s="67"/>
      <c r="B68" s="68"/>
      <c r="C68" s="65"/>
      <c r="D68" s="65"/>
      <c r="E68" s="69"/>
    </row>
    <row r="69" spans="1:9" s="71" customFormat="1" ht="15.75" x14ac:dyDescent="0.2">
      <c r="A69" s="67"/>
      <c r="B69" s="68"/>
      <c r="C69" s="65"/>
      <c r="D69" s="65"/>
      <c r="E69" s="69"/>
    </row>
    <row r="70" spans="1:9" s="71" customFormat="1" ht="15.75" x14ac:dyDescent="0.2">
      <c r="A70" s="67"/>
      <c r="B70" s="68"/>
      <c r="C70" s="65"/>
      <c r="D70" s="65"/>
      <c r="E70" s="69"/>
    </row>
    <row r="71" spans="1:9" s="71" customFormat="1" ht="15.75" x14ac:dyDescent="0.2">
      <c r="A71" s="67"/>
      <c r="B71" s="68"/>
      <c r="C71" s="65"/>
      <c r="D71" s="65"/>
      <c r="E71" s="70"/>
    </row>
    <row r="72" spans="1:9" s="71" customFormat="1" ht="15.75" x14ac:dyDescent="0.2">
      <c r="A72" s="67"/>
      <c r="B72" s="68"/>
      <c r="C72" s="65"/>
      <c r="D72" s="65"/>
      <c r="E72" s="70"/>
      <c r="I72" s="76"/>
    </row>
    <row r="73" spans="1:9" s="71" customFormat="1" ht="15.75" x14ac:dyDescent="0.2">
      <c r="A73" s="67"/>
      <c r="B73" s="68"/>
      <c r="C73" s="65"/>
      <c r="D73" s="65"/>
      <c r="E73" s="69"/>
      <c r="I73" s="76"/>
    </row>
    <row r="74" spans="1:9" s="71" customFormat="1" ht="15.75" x14ac:dyDescent="0.2">
      <c r="A74" s="67"/>
      <c r="B74" s="68"/>
      <c r="C74" s="65"/>
      <c r="D74" s="65"/>
      <c r="E74" s="69"/>
      <c r="I74" s="76"/>
    </row>
    <row r="75" spans="1:9" s="71" customFormat="1" ht="15.75" x14ac:dyDescent="0.2">
      <c r="A75" s="67"/>
      <c r="B75" s="68"/>
      <c r="C75" s="65"/>
      <c r="D75" s="65"/>
      <c r="E75" s="69"/>
      <c r="I75" s="76"/>
    </row>
    <row r="76" spans="1:9" s="71" customFormat="1" ht="15.75" x14ac:dyDescent="0.2">
      <c r="A76" s="67"/>
      <c r="B76" s="68"/>
      <c r="C76" s="65"/>
      <c r="D76" s="65"/>
      <c r="E76" s="69"/>
      <c r="I76" s="76"/>
    </row>
    <row r="77" spans="1:9" s="71" customFormat="1" ht="15.75" x14ac:dyDescent="0.2">
      <c r="A77" s="67"/>
      <c r="B77" s="68"/>
      <c r="C77" s="65"/>
      <c r="D77" s="65"/>
      <c r="E77" s="69"/>
      <c r="I77" s="76"/>
    </row>
    <row r="78" spans="1:9" s="71" customFormat="1" ht="15.75" x14ac:dyDescent="0.2">
      <c r="A78" s="67"/>
      <c r="B78" s="68"/>
      <c r="C78" s="65"/>
      <c r="D78" s="65"/>
      <c r="E78" s="69"/>
      <c r="I78" s="76"/>
    </row>
    <row r="79" spans="1:9" s="71" customFormat="1" ht="15.75" x14ac:dyDescent="0.2">
      <c r="A79" s="67"/>
      <c r="B79" s="68"/>
      <c r="C79" s="65"/>
      <c r="D79" s="65"/>
      <c r="E79" s="69"/>
      <c r="I79" s="76"/>
    </row>
    <row r="80" spans="1:9" s="71" customFormat="1" ht="15.75" x14ac:dyDescent="0.2">
      <c r="A80" s="67"/>
      <c r="B80" s="68"/>
      <c r="C80" s="65"/>
      <c r="D80" s="65"/>
      <c r="E80" s="69"/>
      <c r="I80" s="76"/>
    </row>
    <row r="81" spans="1:9" s="71" customFormat="1" ht="15.75" x14ac:dyDescent="0.2">
      <c r="A81" s="67"/>
      <c r="B81" s="68"/>
      <c r="C81" s="65"/>
      <c r="D81" s="65"/>
      <c r="E81" s="69"/>
      <c r="I81" s="76"/>
    </row>
    <row r="82" spans="1:9" s="71" customFormat="1" ht="15.75" x14ac:dyDescent="0.2">
      <c r="A82" s="67"/>
      <c r="B82" s="68"/>
      <c r="C82" s="65"/>
      <c r="D82" s="65"/>
      <c r="E82" s="69"/>
      <c r="I82" s="76"/>
    </row>
    <row r="83" spans="1:9" s="71" customFormat="1" ht="15.75" x14ac:dyDescent="0.2">
      <c r="A83" s="67"/>
      <c r="B83" s="68"/>
      <c r="C83" s="65"/>
      <c r="D83" s="65"/>
      <c r="E83" s="69"/>
      <c r="I83" s="76"/>
    </row>
    <row r="84" spans="1:9" s="71" customFormat="1" ht="15.75" x14ac:dyDescent="0.2">
      <c r="A84" s="67"/>
      <c r="B84" s="68"/>
      <c r="C84" s="65"/>
      <c r="D84" s="65"/>
      <c r="E84" s="69"/>
      <c r="I84" s="76"/>
    </row>
    <row r="85" spans="1:9" s="71" customFormat="1" ht="15.75" x14ac:dyDescent="0.2">
      <c r="A85" s="67"/>
      <c r="B85" s="68"/>
      <c r="C85" s="65"/>
      <c r="D85" s="65"/>
      <c r="E85" s="69"/>
      <c r="I85" s="76"/>
    </row>
    <row r="86" spans="1:9" s="71" customFormat="1" ht="15.75" x14ac:dyDescent="0.2">
      <c r="A86" s="67"/>
      <c r="B86" s="68"/>
      <c r="C86" s="65"/>
      <c r="D86" s="65"/>
      <c r="E86" s="69"/>
      <c r="I86" s="76"/>
    </row>
    <row r="87" spans="1:9" s="71" customFormat="1" ht="15.75" x14ac:dyDescent="0.2">
      <c r="A87" s="67"/>
      <c r="B87" s="68"/>
      <c r="C87" s="65"/>
      <c r="D87" s="65"/>
      <c r="E87" s="69"/>
      <c r="I87" s="76"/>
    </row>
    <row r="88" spans="1:9" s="71" customFormat="1" ht="15.75" x14ac:dyDescent="0.2">
      <c r="A88" s="67"/>
      <c r="B88" s="68"/>
      <c r="C88" s="65"/>
      <c r="D88" s="65"/>
      <c r="E88" s="69"/>
      <c r="I88" s="76"/>
    </row>
    <row r="89" spans="1:9" s="71" customFormat="1" ht="15.75" x14ac:dyDescent="0.2">
      <c r="A89" s="67"/>
      <c r="B89" s="68"/>
      <c r="C89" s="65"/>
      <c r="D89" s="65"/>
      <c r="E89" s="69"/>
      <c r="I89" s="76"/>
    </row>
    <row r="90" spans="1:9" s="71" customFormat="1" ht="15.75" x14ac:dyDescent="0.2">
      <c r="A90" s="67"/>
      <c r="B90" s="68"/>
      <c r="C90" s="65"/>
      <c r="D90" s="65"/>
      <c r="E90" s="69"/>
      <c r="I90" s="76"/>
    </row>
    <row r="91" spans="1:9" s="71" customFormat="1" ht="15.75" x14ac:dyDescent="0.2">
      <c r="A91" s="67"/>
      <c r="B91" s="68"/>
      <c r="C91" s="65"/>
      <c r="D91" s="65"/>
      <c r="E91" s="69"/>
      <c r="I91" s="76"/>
    </row>
    <row r="92" spans="1:9" s="71" customFormat="1" ht="15.75" x14ac:dyDescent="0.2">
      <c r="A92" s="67"/>
      <c r="B92" s="68"/>
      <c r="C92" s="65"/>
      <c r="D92" s="65"/>
      <c r="E92" s="69"/>
      <c r="I92" s="76"/>
    </row>
    <row r="93" spans="1:9" s="71" customFormat="1" ht="15.75" x14ac:dyDescent="0.2">
      <c r="A93" s="67"/>
      <c r="B93" s="68"/>
      <c r="C93" s="65"/>
      <c r="D93" s="65"/>
      <c r="E93" s="69"/>
      <c r="I93" s="76"/>
    </row>
    <row r="94" spans="1:9" s="71" customFormat="1" ht="15.75" x14ac:dyDescent="0.2">
      <c r="A94" s="67"/>
      <c r="B94" s="68"/>
      <c r="C94" s="65"/>
      <c r="D94" s="65"/>
      <c r="E94" s="69"/>
      <c r="I94" s="76"/>
    </row>
    <row r="95" spans="1:9" s="71" customFormat="1" ht="15.75" x14ac:dyDescent="0.2">
      <c r="A95" s="67"/>
      <c r="B95" s="68"/>
      <c r="C95" s="65"/>
      <c r="D95" s="65"/>
      <c r="E95" s="69"/>
      <c r="I95" s="76"/>
    </row>
    <row r="96" spans="1:9" s="71" customFormat="1" ht="15.75" x14ac:dyDescent="0.2">
      <c r="A96" s="67"/>
      <c r="B96" s="68"/>
      <c r="C96" s="65"/>
      <c r="D96" s="65"/>
      <c r="E96" s="69"/>
      <c r="I96" s="76"/>
    </row>
    <row r="97" spans="1:102" s="71" customFormat="1" ht="15.75" x14ac:dyDescent="0.2">
      <c r="A97" s="67"/>
      <c r="B97" s="68"/>
      <c r="C97" s="65"/>
      <c r="D97" s="65"/>
      <c r="E97" s="69"/>
      <c r="I97" s="76"/>
    </row>
    <row r="98" spans="1:102" s="71" customFormat="1" ht="15.75" x14ac:dyDescent="0.2">
      <c r="A98" s="67"/>
      <c r="B98" s="68"/>
      <c r="C98" s="65"/>
      <c r="D98" s="65"/>
      <c r="E98" s="69"/>
      <c r="I98" s="76"/>
    </row>
    <row r="99" spans="1:102" s="71" customFormat="1" ht="15.75" x14ac:dyDescent="0.2">
      <c r="A99" s="67"/>
      <c r="B99" s="68"/>
      <c r="C99" s="65"/>
      <c r="D99" s="65"/>
      <c r="E99" s="69"/>
      <c r="I99" s="76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54"/>
      <c r="E105" s="52"/>
    </row>
    <row r="106" spans="1:102" ht="15.75" x14ac:dyDescent="0.2">
      <c r="B106" s="54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  <c r="C119" s="1"/>
      <c r="D119" s="1"/>
    </row>
    <row r="120" spans="2:5" ht="15.75" x14ac:dyDescent="0.2">
      <c r="B120" s="54"/>
      <c r="C120" s="1"/>
      <c r="D120" s="1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E311" s="36"/>
    </row>
    <row r="312" spans="2:5" ht="18" customHeight="1" x14ac:dyDescent="0.2">
      <c r="B312" s="54"/>
      <c r="C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  <c r="D316" s="51"/>
    </row>
    <row r="317" spans="2:5" ht="18" customHeight="1" x14ac:dyDescent="0.2">
      <c r="B317" s="54"/>
      <c r="C317" s="1"/>
      <c r="D317" s="5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D327" s="51"/>
      <c r="E327" s="52"/>
    </row>
    <row r="328" spans="2:5" ht="18" customHeight="1" x14ac:dyDescent="0.2">
      <c r="B328" s="54"/>
      <c r="C328" s="50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C343" s="1"/>
      <c r="D343" s="51"/>
      <c r="E343" s="52"/>
    </row>
    <row r="344" spans="2:5" ht="18" customHeight="1" x14ac:dyDescent="0.2">
      <c r="B344" s="54"/>
      <c r="C344" s="1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E357" s="52"/>
    </row>
    <row r="358" spans="2:5" ht="18" customHeight="1" x14ac:dyDescent="0.2">
      <c r="B358" s="54"/>
      <c r="C358" s="1"/>
      <c r="E358" s="52"/>
    </row>
    <row r="359" spans="2:5" ht="18" customHeight="1" x14ac:dyDescent="0.2">
      <c r="B359" s="54"/>
      <c r="C359" s="1"/>
      <c r="D359" s="1"/>
    </row>
    <row r="360" spans="2:5" ht="18" customHeight="1" x14ac:dyDescent="0.2">
      <c r="B360" s="54"/>
      <c r="C360" s="1"/>
      <c r="D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E1295" s="36"/>
    </row>
    <row r="1296" spans="2:5" ht="18" customHeight="1" x14ac:dyDescent="0.2">
      <c r="E1296" s="36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6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39.28515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43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'T9'!D101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customHeight="1" x14ac:dyDescent="0.2">
      <c r="A14" s="67"/>
      <c r="B14" s="68"/>
      <c r="C14" s="65"/>
      <c r="D14" s="65"/>
      <c r="E14" s="69"/>
    </row>
    <row r="15" spans="1:5" s="71" customFormat="1" ht="15.75" customHeight="1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4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11.5703125" style="48" customWidth="1"/>
    <col min="2" max="2" width="35.425781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42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'T10'!D101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80" customFormat="1" ht="15.75" x14ac:dyDescent="0.2">
      <c r="A28" s="78"/>
      <c r="B28" s="68"/>
      <c r="C28" s="79"/>
      <c r="D28" s="79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81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10" s="71" customFormat="1" ht="15.75" x14ac:dyDescent="0.2">
      <c r="A81" s="67"/>
      <c r="B81" s="68"/>
      <c r="C81" s="65"/>
      <c r="D81" s="65"/>
      <c r="E81" s="69"/>
    </row>
    <row r="82" spans="1:10" s="71" customFormat="1" ht="15.75" customHeight="1" x14ac:dyDescent="0.2">
      <c r="A82" s="67"/>
      <c r="B82" s="68"/>
      <c r="C82" s="65"/>
      <c r="D82" s="65"/>
      <c r="E82" s="69"/>
      <c r="J82" s="77"/>
    </row>
    <row r="83" spans="1:10" s="71" customFormat="1" ht="15.75" x14ac:dyDescent="0.2">
      <c r="A83" s="67"/>
      <c r="B83" s="68"/>
      <c r="C83" s="65"/>
      <c r="D83" s="65"/>
      <c r="E83" s="69"/>
    </row>
    <row r="84" spans="1:10" s="71" customFormat="1" ht="15.75" x14ac:dyDescent="0.2">
      <c r="A84" s="67"/>
      <c r="B84" s="68"/>
      <c r="C84" s="65"/>
      <c r="D84" s="65"/>
      <c r="E84" s="69"/>
    </row>
    <row r="85" spans="1:10" s="71" customFormat="1" ht="15.75" x14ac:dyDescent="0.2">
      <c r="A85" s="67"/>
      <c r="B85" s="68"/>
      <c r="C85" s="65"/>
      <c r="D85" s="65"/>
      <c r="E85" s="69"/>
    </row>
    <row r="86" spans="1:10" s="71" customFormat="1" ht="15.75" x14ac:dyDescent="0.2">
      <c r="A86" s="67"/>
      <c r="B86" s="68"/>
      <c r="C86" s="65"/>
      <c r="D86" s="65"/>
      <c r="E86" s="69"/>
    </row>
    <row r="87" spans="1:10" s="71" customFormat="1" ht="15.75" x14ac:dyDescent="0.2">
      <c r="A87" s="67"/>
      <c r="B87" s="68"/>
      <c r="C87" s="65"/>
      <c r="D87" s="65"/>
      <c r="E87" s="69"/>
    </row>
    <row r="88" spans="1:10" s="71" customFormat="1" ht="15.75" x14ac:dyDescent="0.2">
      <c r="A88" s="67"/>
      <c r="B88" s="68"/>
      <c r="C88" s="65"/>
      <c r="D88" s="65"/>
      <c r="E88" s="69"/>
    </row>
    <row r="89" spans="1:10" s="71" customFormat="1" ht="15.75" x14ac:dyDescent="0.2">
      <c r="A89" s="67"/>
      <c r="B89" s="68"/>
      <c r="C89" s="65"/>
      <c r="D89" s="65"/>
      <c r="E89" s="69"/>
    </row>
    <row r="90" spans="1:10" s="71" customFormat="1" ht="15.75" x14ac:dyDescent="0.2">
      <c r="A90" s="67"/>
      <c r="B90" s="68"/>
      <c r="C90" s="65"/>
      <c r="D90" s="65"/>
      <c r="E90" s="69"/>
    </row>
    <row r="91" spans="1:10" s="71" customFormat="1" ht="15.75" x14ac:dyDescent="0.2">
      <c r="A91" s="67"/>
      <c r="B91" s="68"/>
      <c r="C91" s="65"/>
      <c r="D91" s="65"/>
      <c r="E91" s="69"/>
    </row>
    <row r="92" spans="1:10" s="71" customFormat="1" ht="15.75" x14ac:dyDescent="0.2">
      <c r="A92" s="67"/>
      <c r="B92" s="68"/>
      <c r="C92" s="65"/>
      <c r="D92" s="65"/>
      <c r="E92" s="69"/>
    </row>
    <row r="93" spans="1:10" s="71" customFormat="1" ht="15.75" x14ac:dyDescent="0.2">
      <c r="A93" s="67"/>
      <c r="B93" s="68"/>
      <c r="C93" s="65"/>
      <c r="D93" s="65"/>
      <c r="E93" s="69"/>
    </row>
    <row r="94" spans="1:10" s="71" customFormat="1" ht="15.75" x14ac:dyDescent="0.2">
      <c r="A94" s="67"/>
      <c r="B94" s="68"/>
      <c r="C94" s="65"/>
      <c r="D94" s="65"/>
      <c r="E94" s="69"/>
    </row>
    <row r="95" spans="1:10" s="71" customFormat="1" ht="15.75" x14ac:dyDescent="0.2">
      <c r="A95" s="67"/>
      <c r="B95" s="68"/>
      <c r="C95" s="65"/>
      <c r="D95" s="65"/>
      <c r="E95" s="69"/>
    </row>
    <row r="96" spans="1:10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85" zoomScaleNormal="85" workbookViewId="0">
      <pane ySplit="5" topLeftCell="A69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61.140625" style="57" customWidth="1"/>
    <col min="3" max="3" width="14" style="55" bestFit="1" customWidth="1"/>
    <col min="4" max="4" width="16.4257812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3" t="s">
        <v>48</v>
      </c>
      <c r="C1" s="83"/>
      <c r="D1" s="83"/>
      <c r="E1" s="83"/>
    </row>
    <row r="2" spans="1:5" s="32" customFormat="1" ht="18.75" x14ac:dyDescent="0.2">
      <c r="B2" s="83" t="s">
        <v>41</v>
      </c>
      <c r="C2" s="83"/>
      <c r="D2" s="83"/>
      <c r="E2" s="83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'T11'!D101</f>
        <v>71408340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customHeight="1" x14ac:dyDescent="0.2">
      <c r="A7" s="67"/>
      <c r="B7" s="68"/>
      <c r="C7" s="65"/>
      <c r="D7" s="65"/>
      <c r="E7" s="69"/>
    </row>
    <row r="8" spans="1:5" s="71" customFormat="1" ht="15.75" customHeight="1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95" customHeight="1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71408340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3"/>
  <sheetViews>
    <sheetView tabSelected="1" zoomScale="90" zoomScaleNormal="90" workbookViewId="0">
      <selection activeCell="N19" sqref="A1:N19"/>
    </sheetView>
  </sheetViews>
  <sheetFormatPr defaultColWidth="9.140625" defaultRowHeight="19.5" customHeight="1" x14ac:dyDescent="0.2"/>
  <cols>
    <col min="1" max="1" width="9.7109375" style="27" bestFit="1" customWidth="1"/>
    <col min="2" max="2" width="14" style="13" bestFit="1" customWidth="1"/>
    <col min="3" max="3" width="12.7109375" style="13" bestFit="1" customWidth="1"/>
    <col min="4" max="4" width="11.5703125" style="13" bestFit="1" customWidth="1"/>
    <col min="5" max="5" width="15.7109375" style="13" bestFit="1" customWidth="1"/>
    <col min="6" max="6" width="16" style="13" bestFit="1" customWidth="1"/>
    <col min="7" max="9" width="14" style="13" bestFit="1" customWidth="1"/>
    <col min="10" max="10" width="14.7109375" style="13" bestFit="1" customWidth="1"/>
    <col min="11" max="11" width="12.7109375" style="13" bestFit="1" customWidth="1"/>
    <col min="12" max="12" width="15.7109375" style="13" bestFit="1" customWidth="1"/>
    <col min="13" max="13" width="14" style="13" hidden="1" customWidth="1"/>
    <col min="14" max="14" width="15.5703125" style="27" bestFit="1" customWidth="1"/>
    <col min="15" max="15" width="12.85546875" style="13" bestFit="1" customWidth="1"/>
    <col min="16" max="16" width="28.28515625" style="13" customWidth="1"/>
    <col min="17" max="17" width="25.42578125" style="14" bestFit="1" customWidth="1"/>
    <col min="18" max="18" width="28.7109375" style="14" bestFit="1" customWidth="1"/>
    <col min="19" max="16384" width="9.140625" style="13"/>
  </cols>
  <sheetData>
    <row r="1" spans="1:18" ht="54" customHeight="1" x14ac:dyDescent="0.2">
      <c r="A1" s="95" t="s">
        <v>49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8" s="10" customFormat="1" ht="18.75" x14ac:dyDescent="0.2">
      <c r="A2" s="108" t="s">
        <v>4</v>
      </c>
      <c r="B2" s="97" t="s">
        <v>5</v>
      </c>
      <c r="C2" s="97"/>
      <c r="D2" s="97"/>
      <c r="E2" s="97"/>
      <c r="F2" s="98" t="s">
        <v>0</v>
      </c>
      <c r="G2" s="98"/>
      <c r="H2" s="98"/>
      <c r="I2" s="98"/>
      <c r="J2" s="98"/>
      <c r="K2" s="98"/>
      <c r="L2" s="98"/>
      <c r="M2" s="104" t="s">
        <v>22</v>
      </c>
      <c r="N2" s="99" t="s">
        <v>25</v>
      </c>
      <c r="Q2" s="11"/>
      <c r="R2" s="11"/>
    </row>
    <row r="3" spans="1:18" s="6" customFormat="1" ht="14.25" customHeight="1" x14ac:dyDescent="0.2">
      <c r="A3" s="108"/>
      <c r="B3" s="90" t="s">
        <v>28</v>
      </c>
      <c r="C3" s="107" t="s">
        <v>26</v>
      </c>
      <c r="D3" s="107" t="s">
        <v>27</v>
      </c>
      <c r="E3" s="90" t="s">
        <v>6</v>
      </c>
      <c r="F3" s="91" t="s">
        <v>73</v>
      </c>
      <c r="G3" s="85" t="s">
        <v>74</v>
      </c>
      <c r="H3" s="85" t="s">
        <v>75</v>
      </c>
      <c r="I3" s="86" t="s">
        <v>143</v>
      </c>
      <c r="J3" s="88" t="s">
        <v>44</v>
      </c>
      <c r="K3" s="86" t="s">
        <v>27</v>
      </c>
      <c r="L3" s="86" t="s">
        <v>7</v>
      </c>
      <c r="M3" s="105"/>
      <c r="N3" s="100"/>
      <c r="Q3" s="7"/>
      <c r="R3" s="7"/>
    </row>
    <row r="4" spans="1:18" s="6" customFormat="1" ht="14.25" x14ac:dyDescent="0.2">
      <c r="A4" s="108"/>
      <c r="B4" s="90"/>
      <c r="C4" s="107"/>
      <c r="D4" s="107"/>
      <c r="E4" s="90"/>
      <c r="F4" s="91"/>
      <c r="G4" s="85"/>
      <c r="H4" s="85"/>
      <c r="I4" s="87"/>
      <c r="J4" s="89"/>
      <c r="K4" s="87"/>
      <c r="L4" s="87"/>
      <c r="M4" s="106"/>
      <c r="N4" s="8"/>
      <c r="Q4" s="7"/>
      <c r="R4" s="7"/>
    </row>
    <row r="5" spans="1:18" s="9" customFormat="1" ht="22.5" customHeight="1" x14ac:dyDescent="0.2">
      <c r="A5" s="101" t="s">
        <v>21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3"/>
      <c r="M5" s="12"/>
      <c r="N5" s="2">
        <f>'T1'!D5</f>
        <v>64990822</v>
      </c>
    </row>
    <row r="6" spans="1:18" s="19" customFormat="1" ht="22.5" customHeight="1" x14ac:dyDescent="0.2">
      <c r="A6" s="15" t="s">
        <v>8</v>
      </c>
      <c r="B6" s="16">
        <f>SUMIF('T1'!$E$6:$E$18,'Tổng thu - chi'!$B$3,'T1'!$C$6:$C$18)</f>
        <v>6200000</v>
      </c>
      <c r="C6" s="16">
        <f>SUMIF('T1'!$E$6:$E$18,'Tổng thu - chi'!$C$3,'T1'!$C$6:$C$18)</f>
        <v>5115</v>
      </c>
      <c r="D6" s="16">
        <f>SUMIF('T1'!$E$6:$E$18,'Tổng thu - chi'!$D$3,'T1'!$C$6:$C$18)</f>
        <v>0</v>
      </c>
      <c r="E6" s="16">
        <f t="shared" ref="E6:E17" si="0">SUM(B6:D6)</f>
        <v>6205115</v>
      </c>
      <c r="F6" s="17">
        <f>SUMIF('T1'!$E$6:$E$18,'Tổng thu - chi'!$F$3,'T1'!$D$6:$D$18)</f>
        <v>5921000</v>
      </c>
      <c r="G6" s="17">
        <f>SUMIF('T1'!$E$6:$E$18,'Tổng thu - chi'!$G$3,'T1'!$D$6:$D$18)</f>
        <v>0</v>
      </c>
      <c r="H6" s="17">
        <f>SUMIF('T1'!$E$6:$E$18,'Tổng thu - chi'!$H$3,'T1'!$D$6:$D$18)</f>
        <v>0</v>
      </c>
      <c r="I6" s="17">
        <f>SUMIF('T1'!$E$6:$E$18,'Tổng thu - chi'!$I$3,'T1'!$D$6:$D$18)</f>
        <v>0</v>
      </c>
      <c r="J6" s="17">
        <f>SUMIF('T1'!$E$6:$E$18,'Tổng thu - chi'!$J$3,'T1'!$D$6:$D$18)</f>
        <v>0</v>
      </c>
      <c r="K6" s="17">
        <f>SUMIF('T1'!$E$6:$E$18,'Tổng thu - chi'!$K$3,'T1'!$D$6:$D$18)</f>
        <v>0</v>
      </c>
      <c r="L6" s="17">
        <f t="shared" ref="L6:L17" si="1">SUM(F6:K6)</f>
        <v>5921000</v>
      </c>
      <c r="M6" s="60">
        <f>SUMIF('T1'!$E$6:$E$18,'Tổng thu - chi'!$M$3,'T1'!$D$6:$D$18)</f>
        <v>0</v>
      </c>
      <c r="N6" s="18">
        <f t="shared" ref="N6:N17" si="2">N5+E6-L6-M6</f>
        <v>65274937</v>
      </c>
      <c r="Q6" s="20"/>
      <c r="R6" s="20"/>
    </row>
    <row r="7" spans="1:18" s="19" customFormat="1" ht="22.5" customHeight="1" x14ac:dyDescent="0.2">
      <c r="A7" s="15" t="s">
        <v>9</v>
      </c>
      <c r="B7" s="16">
        <f>SUMIF('T2'!$E$6:$E$32,'Tổng thu - chi'!$B$3,'T2'!$C$6:$C$32)</f>
        <v>10475000</v>
      </c>
      <c r="C7" s="16">
        <f>SUMIF('T2'!$E$6:$E$32,'Tổng thu - chi'!$C$3,'T2'!$C$6:$C$32)</f>
        <v>5044</v>
      </c>
      <c r="D7" s="16">
        <f>SUMIF('T2'!$E$6:$E$32,'Tổng thu - chi'!$D$3,'T2'!$C$6:$C$32)</f>
        <v>0</v>
      </c>
      <c r="E7" s="16">
        <f t="shared" si="0"/>
        <v>10480044</v>
      </c>
      <c r="F7" s="17">
        <f>SUMIF('T2'!$E$6:$E$32,'Tổng thu - chi'!$F$3,'T2'!$D$6:$D$32)</f>
        <v>3760000</v>
      </c>
      <c r="G7" s="17">
        <f>SUMIF('T2'!$E$6:$E$32,'Tổng thu - chi'!$G$3,'T2'!$D$6:$D$32)</f>
        <v>0</v>
      </c>
      <c r="H7" s="17">
        <f>SUMIF('T2'!$E$6:$E$32,'Tổng thu - chi'!$H$3,'T2'!$D$6:$D$32)</f>
        <v>0</v>
      </c>
      <c r="I7" s="17">
        <f>SUMIF('T2'!$E$6:$E$32,'Tổng thu - chi'!$I$3,'T2'!$D$6:$D$32)</f>
        <v>0</v>
      </c>
      <c r="J7" s="17">
        <f>SUMIF('T2'!$E$6:$E$32,'Tổng thu - chi'!$J$3,'T2'!$D$6:$D$32)</f>
        <v>522000</v>
      </c>
      <c r="K7" s="17">
        <f>SUMIF('T2'!$E$6:$E$32,'Tổng thu - chi'!$K$3,'T2'!$D$6:$D$32)</f>
        <v>240000</v>
      </c>
      <c r="L7" s="17">
        <f t="shared" si="1"/>
        <v>4522000</v>
      </c>
      <c r="M7" s="60">
        <f>SUMIF('T2'!$E$6:$E$32,'Tổng thu - chi'!$M$3,'T2'!$D$6:$D$32)</f>
        <v>0</v>
      </c>
      <c r="N7" s="18">
        <f t="shared" si="2"/>
        <v>71232981</v>
      </c>
      <c r="Q7" s="20"/>
      <c r="R7" s="20"/>
    </row>
    <row r="8" spans="1:18" s="19" customFormat="1" ht="22.5" customHeight="1" x14ac:dyDescent="0.2">
      <c r="A8" s="15" t="s">
        <v>10</v>
      </c>
      <c r="B8" s="16">
        <f>SUMIF('T3'!$E$6:$E$26,'Tổng thu - chi'!$B$3,'T3'!$C$6:$C$26)</f>
        <v>9880000</v>
      </c>
      <c r="C8" s="16">
        <f>SUMIF('T3'!$E$6:$E$26,'Tổng thu - chi'!$C$3,'T3'!$C$6:$C$26)</f>
        <v>5359</v>
      </c>
      <c r="D8" s="16">
        <f>SUMIF('T3'!$E$6:$E$26,'Tổng thu - chi'!$D$3,'T3'!$C$6:$C$26)</f>
        <v>0</v>
      </c>
      <c r="E8" s="16">
        <f t="shared" si="0"/>
        <v>9885359</v>
      </c>
      <c r="F8" s="17">
        <f>SUMIF('T3'!$E$6:$E$26,'Tổng thu - chi'!$F$3,'T3'!$D$6:$D$26)</f>
        <v>8950000</v>
      </c>
      <c r="G8" s="17">
        <f>SUMIF('T3'!$E$6:$E$26,'Tổng thu - chi'!$G$3,'T3'!$D$6:$D$26)</f>
        <v>0</v>
      </c>
      <c r="H8" s="17">
        <f>SUMIF('T3'!$E$6:$E$26,'Tổng thu - chi'!$H$3,'T3'!$D$6:$D$26)</f>
        <v>0</v>
      </c>
      <c r="I8" s="17">
        <f>SUMIF('T3'!$E$6:$E$26,'Tổng thu - chi'!$I$3,'T3'!$D$6:$D$26)</f>
        <v>760000</v>
      </c>
      <c r="J8" s="17">
        <f>SUMIF('T3'!$E$6:$E$26,'Tổng thu - chi'!$J$3,'T3'!$D$6:$D$26)</f>
        <v>0</v>
      </c>
      <c r="K8" s="17">
        <f>SUMIF('T3'!$E$6:$E$26,'Tổng thu - chi'!$K$3,'T3'!$D$6:$D$26)</f>
        <v>0</v>
      </c>
      <c r="L8" s="17">
        <f t="shared" si="1"/>
        <v>9710000</v>
      </c>
      <c r="M8" s="60">
        <f>SUMIF('T3'!$E$6:$E$26,'Tổng thu - chi'!$M$3,'T3'!$D$6:$D$26)</f>
        <v>0</v>
      </c>
      <c r="N8" s="18">
        <f t="shared" si="2"/>
        <v>71408340</v>
      </c>
      <c r="Q8" s="20"/>
      <c r="R8" s="20"/>
    </row>
    <row r="9" spans="1:18" s="19" customFormat="1" ht="22.5" customHeight="1" x14ac:dyDescent="0.2">
      <c r="A9" s="15" t="s">
        <v>11</v>
      </c>
      <c r="B9" s="16">
        <f>SUMIF('T4'!$E$6:$E$99,'Tổng thu - chi'!$B$3,'T4'!$C$6:$C$99)</f>
        <v>0</v>
      </c>
      <c r="C9" s="16">
        <f>SUMIF('T4'!$E$6:$E$99,'Tổng thu - chi'!$C$3,'T4'!$C$6:$C$99)</f>
        <v>0</v>
      </c>
      <c r="D9" s="16">
        <f>SUMIF('T4'!$E$6:$E$99,'Tổng thu - chi'!$D$3,'T4'!$C$6:$C$99)</f>
        <v>0</v>
      </c>
      <c r="E9" s="16">
        <f t="shared" si="0"/>
        <v>0</v>
      </c>
      <c r="F9" s="17">
        <f>SUMIF('T4'!$E$6:$E$99,'Tổng thu - chi'!$F$3,'T4'!$D$6:$D$99)</f>
        <v>0</v>
      </c>
      <c r="G9" s="17">
        <f>SUMIF('T4'!$E$6:$E$99,'Tổng thu - chi'!$G$3,'T4'!$D$6:$D$99)</f>
        <v>0</v>
      </c>
      <c r="H9" s="17">
        <f>SUMIF('T4'!$E$6:$E$99,'Tổng thu - chi'!$H$3,'T4'!$D$6:$D$99)</f>
        <v>0</v>
      </c>
      <c r="I9" s="17">
        <f>SUMIF('T4'!$E$6:$E$99,'Tổng thu - chi'!$I$3,'T4'!$D$6:$D$99)</f>
        <v>0</v>
      </c>
      <c r="J9" s="17">
        <f>SUMIF('T4'!$E$6:$E$99,'Tổng thu - chi'!$J$3,'T4'!$D$6:$D$99)</f>
        <v>0</v>
      </c>
      <c r="K9" s="17">
        <f>SUMIF('T4'!$E$6:$E$99,'Tổng thu - chi'!$K$3,'T4'!$D$6:$D$99)</f>
        <v>0</v>
      </c>
      <c r="L9" s="17">
        <f t="shared" si="1"/>
        <v>0</v>
      </c>
      <c r="M9" s="60">
        <f>SUMIF('T4'!$E$6:$E$99,'Tổng thu - chi'!$M$3,'T4'!$D$6:$D$99)</f>
        <v>0</v>
      </c>
      <c r="N9" s="18">
        <f t="shared" si="2"/>
        <v>71408340</v>
      </c>
      <c r="Q9" s="20"/>
      <c r="R9" s="20"/>
    </row>
    <row r="10" spans="1:18" s="19" customFormat="1" ht="22.5" customHeight="1" x14ac:dyDescent="0.2">
      <c r="A10" s="15" t="s">
        <v>12</v>
      </c>
      <c r="B10" s="16">
        <f>SUMIF('T5'!$E$6:$E$99,'Tổng thu - chi'!$B$3,'T5'!$C$6:$C$99)</f>
        <v>0</v>
      </c>
      <c r="C10" s="16">
        <f>SUMIF('T5'!$E$6:$E$99,'Tổng thu - chi'!$C$3,'T5'!$C$6:$C$99)</f>
        <v>0</v>
      </c>
      <c r="D10" s="16">
        <f>SUMIF('T5'!$E$6:$E$99,'Tổng thu - chi'!$D$3,'T5'!$C$6:$C$99)</f>
        <v>0</v>
      </c>
      <c r="E10" s="16">
        <f t="shared" si="0"/>
        <v>0</v>
      </c>
      <c r="F10" s="17">
        <f>SUMIF('T5'!$E$6:$E$99,'Tổng thu - chi'!$F$3,'T5'!$D$6:$D$99)</f>
        <v>0</v>
      </c>
      <c r="G10" s="17">
        <f>SUMIF('T5'!$E$6:$E$99,'Tổng thu - chi'!$G$3,'T5'!$D$6:$D$99)</f>
        <v>0</v>
      </c>
      <c r="H10" s="17">
        <f>SUMIF('T5'!$E$6:$E$99,'Tổng thu - chi'!$H$3,'T5'!$D$6:$D$99)</f>
        <v>0</v>
      </c>
      <c r="I10" s="17">
        <f>SUMIF('T5'!$E$6:$E$99,'Tổng thu - chi'!$I$3,'T5'!$D$6:$D$99)</f>
        <v>0</v>
      </c>
      <c r="J10" s="17">
        <f>SUMIF('T5'!$E$6:$E$99,'Tổng thu - chi'!$J$3,'T5'!$D$6:$D$99)</f>
        <v>0</v>
      </c>
      <c r="K10" s="17">
        <f>SUMIF('T5'!$E$6:$E$99,'Tổng thu - chi'!$K$3,'T5'!$D$6:$D$99)</f>
        <v>0</v>
      </c>
      <c r="L10" s="17">
        <f t="shared" si="1"/>
        <v>0</v>
      </c>
      <c r="M10" s="60">
        <f>SUMIF('T5'!$E$6:$E$99,'Tổng thu - chi'!$M$3,'T5'!$D$6:$D$99)</f>
        <v>0</v>
      </c>
      <c r="N10" s="18">
        <f t="shared" si="2"/>
        <v>71408340</v>
      </c>
      <c r="Q10" s="20"/>
      <c r="R10" s="20"/>
    </row>
    <row r="11" spans="1:18" s="19" customFormat="1" ht="22.5" customHeight="1" x14ac:dyDescent="0.2">
      <c r="A11" s="15" t="s">
        <v>13</v>
      </c>
      <c r="B11" s="16">
        <f>SUMIF('T6'!$E$6:$E$99,'Tổng thu - chi'!$B$3,'T6'!$C$6:$C$99)</f>
        <v>0</v>
      </c>
      <c r="C11" s="16">
        <f>SUMIF('T6'!$E$6:$E$99,'Tổng thu - chi'!$C$3,'T6'!$C$6:$C$99)</f>
        <v>0</v>
      </c>
      <c r="D11" s="16">
        <f>SUMIF('T6'!$E$6:$E$99,'Tổng thu - chi'!$D$3,'T6'!$C$6:$C$99)</f>
        <v>0</v>
      </c>
      <c r="E11" s="16">
        <f t="shared" si="0"/>
        <v>0</v>
      </c>
      <c r="F11" s="17">
        <f>SUMIF('T6'!$E$6:$E$99,'Tổng thu - chi'!$F$3,'T6'!$D$6:$D$99)</f>
        <v>0</v>
      </c>
      <c r="G11" s="17">
        <f>SUMIF('T6'!$E$6:$E$99,'Tổng thu - chi'!$G$3,'T6'!$D$6:$D$99)</f>
        <v>0</v>
      </c>
      <c r="H11" s="17">
        <f>SUMIF('T6'!$E$6:$E$99,'Tổng thu - chi'!$H$3,'T6'!$D$6:$D$99)</f>
        <v>0</v>
      </c>
      <c r="I11" s="17">
        <f>SUMIF('T6'!$E$6:$E$99,'Tổng thu - chi'!$I$3,'T6'!$D$6:$D$99)</f>
        <v>0</v>
      </c>
      <c r="J11" s="17">
        <f>SUMIF('T6'!$E$6:$E$99,'Tổng thu - chi'!$J$3,'T6'!$D$6:$D$99)</f>
        <v>0</v>
      </c>
      <c r="K11" s="17">
        <f>SUMIF('T6'!$E$6:$E$99,'Tổng thu - chi'!$K$3,'T6'!$D$6:$D$99)</f>
        <v>0</v>
      </c>
      <c r="L11" s="17">
        <f t="shared" si="1"/>
        <v>0</v>
      </c>
      <c r="M11" s="60">
        <f>SUMIF('T6'!$E$6:$E$99,'Tổng thu - chi'!$M$3,'T6'!$D$6:$D$99)</f>
        <v>0</v>
      </c>
      <c r="N11" s="18">
        <f t="shared" si="2"/>
        <v>71408340</v>
      </c>
      <c r="Q11" s="20"/>
      <c r="R11" s="20"/>
    </row>
    <row r="12" spans="1:18" s="19" customFormat="1" ht="22.5" customHeight="1" x14ac:dyDescent="0.2">
      <c r="A12" s="15" t="s">
        <v>14</v>
      </c>
      <c r="B12" s="16">
        <f>SUMIF('T7'!$E$6:$E$99,'Tổng thu - chi'!$B$3,'T7'!$C$6:$C$99)</f>
        <v>0</v>
      </c>
      <c r="C12" s="16">
        <f>SUMIF('T7'!$E$6:$E$99,'Tổng thu - chi'!$C$3,'T7'!$C$6:$C$99)</f>
        <v>0</v>
      </c>
      <c r="D12" s="16">
        <f>SUMIF('T7'!$E$6:$E$99,'Tổng thu - chi'!$D$3,'T7'!$C$6:$C$99)</f>
        <v>0</v>
      </c>
      <c r="E12" s="16">
        <f t="shared" si="0"/>
        <v>0</v>
      </c>
      <c r="F12" s="17">
        <f>SUMIF('T7'!$E$6:$E$99,'Tổng thu - chi'!$F$3,'T7'!$D$6:$D$99)</f>
        <v>0</v>
      </c>
      <c r="G12" s="17">
        <f>SUMIF('T7'!$E$6:$E$99,'Tổng thu - chi'!$G$3,'T7'!$D$6:$D$99)</f>
        <v>0</v>
      </c>
      <c r="H12" s="17">
        <f>SUMIF('T7'!$E$6:$E$99,'Tổng thu - chi'!$H$3,'T7'!$D$6:$D$99)</f>
        <v>0</v>
      </c>
      <c r="I12" s="17">
        <f>SUMIF('T7'!$E$6:$E$99,'Tổng thu - chi'!$I$3,'T7'!$D$6:$D$99)</f>
        <v>0</v>
      </c>
      <c r="J12" s="17">
        <f>SUMIF('T7'!$E$6:$E$99,'Tổng thu - chi'!$J$3,'T7'!$D$6:$D$99)</f>
        <v>0</v>
      </c>
      <c r="K12" s="17">
        <f>SUMIF('T7'!$E$6:$E$99,'Tổng thu - chi'!$K$3,'T7'!$D$6:$D$99)</f>
        <v>0</v>
      </c>
      <c r="L12" s="17">
        <f t="shared" si="1"/>
        <v>0</v>
      </c>
      <c r="M12" s="60">
        <f>SUMIF('T7'!$E$6:$E$99,'Tổng thu - chi'!$M$3,'T7'!$D$6:$D$99)</f>
        <v>0</v>
      </c>
      <c r="N12" s="18">
        <f t="shared" si="2"/>
        <v>71408340</v>
      </c>
      <c r="Q12" s="20"/>
      <c r="R12" s="20"/>
    </row>
    <row r="13" spans="1:18" s="19" customFormat="1" ht="22.5" customHeight="1" x14ac:dyDescent="0.2">
      <c r="A13" s="15" t="s">
        <v>15</v>
      </c>
      <c r="B13" s="16">
        <f>SUMIF('T8'!$E$6:$E$99,'Tổng thu - chi'!$B$3,'T8'!$C$6:$C$99)</f>
        <v>0</v>
      </c>
      <c r="C13" s="16">
        <f>SUMIF('T8'!$E$6:$E$99,'Tổng thu - chi'!$C$3,'T8'!$C$6:$C$99)</f>
        <v>0</v>
      </c>
      <c r="D13" s="16">
        <f>SUMIF('T8'!$E$6:$E$99,'Tổng thu - chi'!$D$3,'T8'!$C$6:$C$99)</f>
        <v>0</v>
      </c>
      <c r="E13" s="16">
        <f t="shared" si="0"/>
        <v>0</v>
      </c>
      <c r="F13" s="17">
        <f>SUMIF('T8'!$E$6:$E$99,'Tổng thu - chi'!$F$3,'T8'!$D$6:$D$99)</f>
        <v>0</v>
      </c>
      <c r="G13" s="17">
        <f>SUMIF('T8'!$E$6:$E$99,'Tổng thu - chi'!$G$3,'T8'!$D$6:$D$99)</f>
        <v>0</v>
      </c>
      <c r="H13" s="17">
        <f>SUMIF('T8'!$E$6:$E$99,'Tổng thu - chi'!$H$3,'T8'!$D$6:$D$99)</f>
        <v>0</v>
      </c>
      <c r="I13" s="17">
        <f>SUMIF('T8'!$E$6:$E$99,'Tổng thu - chi'!$I$3,'T8'!$D$6:$D$99)</f>
        <v>0</v>
      </c>
      <c r="J13" s="17">
        <f>SUMIF('T8'!$E$6:$E$99,'Tổng thu - chi'!$J$3,'T8'!$D$6:$D$99)</f>
        <v>0</v>
      </c>
      <c r="K13" s="17">
        <f>SUMIF('T8'!$E$6:$E$99,'Tổng thu - chi'!$K$3,'T8'!$D$6:$D$99)</f>
        <v>0</v>
      </c>
      <c r="L13" s="17">
        <f t="shared" si="1"/>
        <v>0</v>
      </c>
      <c r="M13" s="60">
        <f>SUMIF('T8'!$E$6:$E$99,'Tổng thu - chi'!$M$3,'T8'!$D$6:$D$99)</f>
        <v>0</v>
      </c>
      <c r="N13" s="18">
        <f t="shared" si="2"/>
        <v>71408340</v>
      </c>
      <c r="Q13" s="20"/>
      <c r="R13" s="20"/>
    </row>
    <row r="14" spans="1:18" s="19" customFormat="1" ht="22.5" customHeight="1" x14ac:dyDescent="0.2">
      <c r="A14" s="15" t="s">
        <v>16</v>
      </c>
      <c r="B14" s="16">
        <f>SUMIF('T9'!$E$6:$E$99,'Tổng thu - chi'!$B$3,'T9'!$C$6:$C$99)</f>
        <v>0</v>
      </c>
      <c r="C14" s="16">
        <f>SUMIF('T9'!$E$6:$E$99,'Tổng thu - chi'!$C$3,'T9'!$C$6:$C$99)</f>
        <v>0</v>
      </c>
      <c r="D14" s="16">
        <f>SUMIF('T9'!$E$6:$E$99,'Tổng thu - chi'!$D$3,'T9'!$C$6:$C$99)</f>
        <v>0</v>
      </c>
      <c r="E14" s="16">
        <f t="shared" si="0"/>
        <v>0</v>
      </c>
      <c r="F14" s="17">
        <f>SUMIF('T9'!$E$6:$E$99,'Tổng thu - chi'!$F$3,'T9'!$D$6:$D$99)</f>
        <v>0</v>
      </c>
      <c r="G14" s="17">
        <f>SUMIF('T9'!$E$6:$E$99,'Tổng thu - chi'!$G$3,'T9'!$D$6:$D$99)</f>
        <v>0</v>
      </c>
      <c r="H14" s="17">
        <f>SUMIF('T9'!$E$6:$E$99,'Tổng thu - chi'!$H$3,'T9'!$D$6:$D$99)</f>
        <v>0</v>
      </c>
      <c r="I14" s="17">
        <f>SUMIF('T9'!$E$6:$E$99,'Tổng thu - chi'!$I$3,'T9'!$D$6:$D$99)</f>
        <v>0</v>
      </c>
      <c r="J14" s="17">
        <f>SUMIF('T9'!$E$6:$E$99,'Tổng thu - chi'!$J$3,'T9'!$D$6:$D$99)</f>
        <v>0</v>
      </c>
      <c r="K14" s="17">
        <f>SUMIF('T9'!$E$6:$E$99,'Tổng thu - chi'!$K$3,'T9'!$D$6:$D$99)</f>
        <v>0</v>
      </c>
      <c r="L14" s="17">
        <f t="shared" si="1"/>
        <v>0</v>
      </c>
      <c r="M14" s="60">
        <f>SUMIF('T9'!$E$6:$E$99,'Tổng thu - chi'!$M$3,'T9'!$D$6:$D$99)</f>
        <v>0</v>
      </c>
      <c r="N14" s="18">
        <f t="shared" si="2"/>
        <v>71408340</v>
      </c>
      <c r="Q14" s="20"/>
      <c r="R14" s="20"/>
    </row>
    <row r="15" spans="1:18" s="19" customFormat="1" ht="22.5" customHeight="1" x14ac:dyDescent="0.2">
      <c r="A15" s="15" t="s">
        <v>17</v>
      </c>
      <c r="B15" s="16">
        <f>SUMIF('T10'!$E$6:$E$99,'Tổng thu - chi'!$B$3,'T10'!$C$6:$C$99)</f>
        <v>0</v>
      </c>
      <c r="C15" s="16">
        <f>SUMIF('T10'!$E$6:$E$99,'Tổng thu - chi'!$C$3,'T10'!$C$6:$C$99)</f>
        <v>0</v>
      </c>
      <c r="D15" s="16">
        <f>SUMIF('T10'!$E$6:$E$99,'Tổng thu - chi'!$D$3,'T10'!$C$6:$C$99)</f>
        <v>0</v>
      </c>
      <c r="E15" s="16">
        <f t="shared" si="0"/>
        <v>0</v>
      </c>
      <c r="F15" s="17">
        <f>SUMIF('T10'!$E$6:$E$99,'Tổng thu - chi'!$F$3,'T10'!$D$6:$D$99)</f>
        <v>0</v>
      </c>
      <c r="G15" s="17">
        <f>SUMIF('T10'!$E$6:$E$99,'Tổng thu - chi'!$G$3,'T10'!$D$6:$D$99)</f>
        <v>0</v>
      </c>
      <c r="H15" s="17">
        <f>SUMIF('T10'!$E$6:$E$99,'Tổng thu - chi'!$H$3,'T10'!$D$6:$D$99)</f>
        <v>0</v>
      </c>
      <c r="I15" s="17">
        <f>SUMIF('T10'!$E$6:$E$99,'Tổng thu - chi'!$I$3,'T10'!$D$6:$D$99)</f>
        <v>0</v>
      </c>
      <c r="J15" s="17">
        <f>SUMIF('T10'!$E$6:$E$99,'Tổng thu - chi'!$J$3,'T10'!$D$6:$D$99)</f>
        <v>0</v>
      </c>
      <c r="K15" s="17">
        <f>SUMIF('T10'!$E$6:$E$99,'Tổng thu - chi'!$K$3,'T10'!$D$6:$D$99)</f>
        <v>0</v>
      </c>
      <c r="L15" s="17">
        <f t="shared" si="1"/>
        <v>0</v>
      </c>
      <c r="M15" s="60">
        <f>SUMIF('T10'!$E$6:$E$99,'Tổng thu - chi'!$M$3,'T10'!$D$6:$D$99)</f>
        <v>0</v>
      </c>
      <c r="N15" s="18">
        <f t="shared" si="2"/>
        <v>71408340</v>
      </c>
      <c r="Q15" s="20"/>
      <c r="R15" s="20"/>
    </row>
    <row r="16" spans="1:18" s="19" customFormat="1" ht="22.5" customHeight="1" x14ac:dyDescent="0.2">
      <c r="A16" s="15" t="s">
        <v>18</v>
      </c>
      <c r="B16" s="16">
        <f>SUMIF('T11'!$E$6:$E$99,'Tổng thu - chi'!$B$3,'T11'!$C$6:$C$99)</f>
        <v>0</v>
      </c>
      <c r="C16" s="16">
        <f>SUMIF('T11'!$E$6:$E$99,'Tổng thu - chi'!$C$3,'T11'!$C$6:$C$99)</f>
        <v>0</v>
      </c>
      <c r="D16" s="16">
        <f>SUMIF('T11'!$E$6:$E$99,'Tổng thu - chi'!$D$3,'T11'!$C$6:$C$99)</f>
        <v>0</v>
      </c>
      <c r="E16" s="16">
        <f t="shared" si="0"/>
        <v>0</v>
      </c>
      <c r="F16" s="17">
        <f>SUMIF('T11'!$E$6:$E$99,'Tổng thu - chi'!$F$3,'T11'!$D$6:$D$99)</f>
        <v>0</v>
      </c>
      <c r="G16" s="17">
        <f>SUMIF('T11'!$E$6:$E$99,'Tổng thu - chi'!$G$3,'T11'!$D$6:$D$99)</f>
        <v>0</v>
      </c>
      <c r="H16" s="17">
        <f>SUMIF('T11'!$E$6:$E$99,'Tổng thu - chi'!$H$3,'T11'!$D$6:$D$99)</f>
        <v>0</v>
      </c>
      <c r="I16" s="17">
        <f>SUMIF('T11'!$E$6:$E$99,'Tổng thu - chi'!$I$3,'T11'!$D$6:$D$99)</f>
        <v>0</v>
      </c>
      <c r="J16" s="17">
        <f>SUMIF('T11'!$E$6:$E$99,'Tổng thu - chi'!$J$3,'T11'!$D$6:$D$99)</f>
        <v>0</v>
      </c>
      <c r="K16" s="17">
        <f>SUMIF('T11'!$E$6:$E$99,'Tổng thu - chi'!$K$3,'T11'!$D$6:$D$99)</f>
        <v>0</v>
      </c>
      <c r="L16" s="17">
        <f t="shared" si="1"/>
        <v>0</v>
      </c>
      <c r="M16" s="60">
        <f>SUMIF('T11'!$E$6:$E$99,'Tổng thu - chi'!$M$3,'T11'!$D$6:$D$99)</f>
        <v>0</v>
      </c>
      <c r="N16" s="18">
        <f t="shared" si="2"/>
        <v>71408340</v>
      </c>
      <c r="Q16" s="20"/>
      <c r="R16" s="20"/>
    </row>
    <row r="17" spans="1:18" s="19" customFormat="1" ht="22.5" customHeight="1" x14ac:dyDescent="0.2">
      <c r="A17" s="15" t="s">
        <v>19</v>
      </c>
      <c r="B17" s="16">
        <f>SUMIF('T12'!$E$6:$E$99,'Tổng thu - chi'!$B$3,'T12'!$C$6:$C$99)</f>
        <v>0</v>
      </c>
      <c r="C17" s="16">
        <f>SUMIF('T12'!$E$6:$E$99,'Tổng thu - chi'!$C$3,'T12'!$C$6:$C$99)</f>
        <v>0</v>
      </c>
      <c r="D17" s="16">
        <f>SUMIF('T12'!$E$6:$E$99,'Tổng thu - chi'!$D$3,'T12'!$C$6:$C$99)</f>
        <v>0</v>
      </c>
      <c r="E17" s="16">
        <f t="shared" si="0"/>
        <v>0</v>
      </c>
      <c r="F17" s="17">
        <f>SUMIF('T12'!$E$6:$E$99,'Tổng thu - chi'!$F$3,'T12'!$D$6:$D$99)</f>
        <v>0</v>
      </c>
      <c r="G17" s="17">
        <f>SUMIF('T12'!$E$6:$E$99,'Tổng thu - chi'!$G$3,'T12'!$D$6:$D$99)</f>
        <v>0</v>
      </c>
      <c r="H17" s="17">
        <f>SUMIF('T12'!$E$6:$E$99,'Tổng thu - chi'!$H$3,'T12'!$D$6:$D$99)</f>
        <v>0</v>
      </c>
      <c r="I17" s="17">
        <f>SUMIF('T12'!$E$6:$E$99,'Tổng thu - chi'!$I$3,'T12'!$D$6:$D$99)</f>
        <v>0</v>
      </c>
      <c r="J17" s="17">
        <f>SUMIF('T12'!$E$6:$E$99,'Tổng thu - chi'!$J$3,'T12'!$D$6:$D$99)</f>
        <v>0</v>
      </c>
      <c r="K17" s="17">
        <f>SUMIF('T12'!$E$6:$E$99,'Tổng thu - chi'!$K$3,'T12'!$D$6:$D$99)</f>
        <v>0</v>
      </c>
      <c r="L17" s="17">
        <f t="shared" si="1"/>
        <v>0</v>
      </c>
      <c r="M17" s="60">
        <f>SUMIF('T12'!$E$6:$E$99,'Tổng thu - chi'!$M$3,'T12'!$D$6:$D$99)</f>
        <v>0</v>
      </c>
      <c r="N17" s="18">
        <f t="shared" si="2"/>
        <v>71408340</v>
      </c>
      <c r="O17" s="61"/>
      <c r="Q17" s="20"/>
      <c r="R17" s="20"/>
    </row>
    <row r="18" spans="1:18" s="25" customFormat="1" ht="22.5" customHeight="1" x14ac:dyDescent="0.2">
      <c r="A18" s="21" t="s">
        <v>20</v>
      </c>
      <c r="B18" s="22">
        <f>SUM(B6:B17)</f>
        <v>26555000</v>
      </c>
      <c r="C18" s="22">
        <f t="shared" ref="C18:D18" si="3">SUM(C6:C17)</f>
        <v>15518</v>
      </c>
      <c r="D18" s="22">
        <f t="shared" si="3"/>
        <v>0</v>
      </c>
      <c r="E18" s="22">
        <f t="shared" ref="E18:L18" si="4">SUM(E6:E17)</f>
        <v>26570518</v>
      </c>
      <c r="F18" s="22">
        <f t="shared" si="4"/>
        <v>18631000</v>
      </c>
      <c r="G18" s="22">
        <f t="shared" si="4"/>
        <v>0</v>
      </c>
      <c r="H18" s="22">
        <f t="shared" si="4"/>
        <v>0</v>
      </c>
      <c r="I18" s="22">
        <f t="shared" si="4"/>
        <v>760000</v>
      </c>
      <c r="J18" s="22">
        <f t="shared" si="4"/>
        <v>522000</v>
      </c>
      <c r="K18" s="22">
        <f t="shared" si="4"/>
        <v>240000</v>
      </c>
      <c r="L18" s="22">
        <f t="shared" si="4"/>
        <v>20153000</v>
      </c>
      <c r="M18" s="22">
        <f>SUM(M6:M17)</f>
        <v>0</v>
      </c>
      <c r="N18" s="23"/>
      <c r="O18" s="24"/>
    </row>
    <row r="19" spans="1:18" s="19" customFormat="1" ht="22.5" customHeight="1" x14ac:dyDescent="0.2">
      <c r="A19" s="92" t="s">
        <v>24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4"/>
      <c r="M19" s="26">
        <f>M5+SUM(M6:M17)</f>
        <v>0</v>
      </c>
      <c r="N19" s="26">
        <f>N5+E18-L18-M18</f>
        <v>71408340</v>
      </c>
      <c r="Q19" s="20"/>
      <c r="R19" s="20"/>
    </row>
    <row r="20" spans="1:18" ht="19.5" hidden="1" customHeight="1" x14ac:dyDescent="0.2">
      <c r="A20" s="84" t="s">
        <v>29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63"/>
      <c r="N20" s="64">
        <f>M19+N19</f>
        <v>71408340</v>
      </c>
    </row>
    <row r="22" spans="1:18" ht="19.5" customHeight="1" x14ac:dyDescent="0.2">
      <c r="E22" s="28"/>
      <c r="M22" s="62">
        <f>N17-'T12'!D101</f>
        <v>0</v>
      </c>
      <c r="N22" s="66">
        <f>N19-'T12'!D101</f>
        <v>0</v>
      </c>
    </row>
    <row r="23" spans="1:18" ht="19.5" customHeight="1" x14ac:dyDescent="0.2">
      <c r="N23" s="66"/>
    </row>
  </sheetData>
  <mergeCells count="20">
    <mergeCell ref="A1:N1"/>
    <mergeCell ref="B2:E2"/>
    <mergeCell ref="F2:L2"/>
    <mergeCell ref="N2:N3"/>
    <mergeCell ref="A5:L5"/>
    <mergeCell ref="M2:M4"/>
    <mergeCell ref="C3:C4"/>
    <mergeCell ref="D3:D4"/>
    <mergeCell ref="A2:A4"/>
    <mergeCell ref="B3:B4"/>
    <mergeCell ref="L3:L4"/>
    <mergeCell ref="A20:L20"/>
    <mergeCell ref="H3:H4"/>
    <mergeCell ref="I3:I4"/>
    <mergeCell ref="J3:J4"/>
    <mergeCell ref="K3:K4"/>
    <mergeCell ref="E3:E4"/>
    <mergeCell ref="F3:F4"/>
    <mergeCell ref="G3:G4"/>
    <mergeCell ref="A19:L19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45</v>
      </c>
    </row>
    <row r="2" spans="1:1" ht="126" x14ac:dyDescent="0.2">
      <c r="A2" s="4" t="s">
        <v>47</v>
      </c>
    </row>
    <row r="3" spans="1:1" ht="89.25" customHeight="1" x14ac:dyDescent="0.2">
      <c r="A3" s="4" t="s">
        <v>46</v>
      </c>
    </row>
    <row r="4" spans="1:1" ht="22.5" customHeight="1" x14ac:dyDescent="0.2">
      <c r="A4" s="75" t="s">
        <v>31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12</vt:i4>
      </vt:variant>
    </vt:vector>
  </HeadingPairs>
  <TitlesOfParts>
    <vt:vector size="26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2025-04-14T04:34:43Z</dcterms:modified>
</cp:coreProperties>
</file>