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3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kho'!$B$5:$I$189</definedName>
  </definedNames>
  <calcPr calcId="144525"/>
</workbook>
</file>

<file path=xl/calcChain.xml><?xml version="1.0" encoding="utf-8"?>
<calcChain xmlns="http://schemas.openxmlformats.org/spreadsheetml/2006/main">
  <c r="H21" i="4" l="1"/>
  <c r="H20" i="4"/>
  <c r="G21" i="4"/>
  <c r="G20" i="4"/>
  <c r="F21" i="4"/>
  <c r="F20" i="4"/>
  <c r="E16" i="3"/>
  <c r="E15" i="3"/>
  <c r="D16" i="3"/>
  <c r="D15" i="3"/>
  <c r="E70" i="3"/>
  <c r="D70" i="3"/>
  <c r="E78" i="3"/>
  <c r="D78" i="3"/>
  <c r="E91" i="3"/>
  <c r="D91" i="3"/>
  <c r="E99" i="3"/>
  <c r="D99" i="3"/>
  <c r="I21" i="4" l="1"/>
  <c r="I20" i="4"/>
  <c r="E95" i="3"/>
  <c r="D95" i="3"/>
  <c r="E112" i="3"/>
  <c r="D112" i="3"/>
  <c r="E189" i="3"/>
  <c r="D189" i="3"/>
  <c r="E188" i="3"/>
  <c r="D188" i="3"/>
  <c r="D186" i="3"/>
  <c r="E186" i="3"/>
  <c r="D187" i="3"/>
  <c r="E187" i="3"/>
  <c r="E184" i="3"/>
  <c r="D184" i="3"/>
  <c r="E181" i="3"/>
  <c r="D181" i="3"/>
  <c r="D182" i="3"/>
  <c r="E182" i="3"/>
  <c r="D183" i="3"/>
  <c r="E183" i="3"/>
  <c r="E179" i="3"/>
  <c r="D179" i="3"/>
  <c r="E176" i="3"/>
  <c r="D176" i="3"/>
  <c r="E174" i="3"/>
  <c r="D174" i="3"/>
  <c r="D175" i="3"/>
  <c r="E175" i="3"/>
  <c r="D177" i="3"/>
  <c r="E177" i="3"/>
  <c r="D178" i="3"/>
  <c r="E178" i="3"/>
  <c r="D171" i="3"/>
  <c r="E171" i="3"/>
  <c r="D172" i="3"/>
  <c r="E172" i="3"/>
  <c r="D173" i="3"/>
  <c r="E173" i="3"/>
  <c r="E169" i="3"/>
  <c r="D169" i="3"/>
  <c r="D166" i="3"/>
  <c r="E166" i="3"/>
  <c r="D167" i="3"/>
  <c r="E167" i="3"/>
  <c r="D168" i="3"/>
  <c r="E168" i="3"/>
  <c r="E164" i="3"/>
  <c r="D164" i="3"/>
  <c r="D161" i="3"/>
  <c r="E161" i="3"/>
  <c r="D162" i="3"/>
  <c r="E162" i="3"/>
  <c r="D163" i="3"/>
  <c r="E163" i="3"/>
  <c r="E159" i="3"/>
  <c r="D159" i="3"/>
  <c r="D156" i="3"/>
  <c r="E156" i="3"/>
  <c r="D157" i="3"/>
  <c r="E157" i="3"/>
  <c r="D158" i="3"/>
  <c r="E158" i="3"/>
  <c r="E153" i="3"/>
  <c r="D153" i="3"/>
  <c r="D151" i="3"/>
  <c r="E151" i="3"/>
  <c r="D152" i="3"/>
  <c r="E152" i="3"/>
  <c r="D154" i="3"/>
  <c r="E154" i="3"/>
  <c r="F19" i="4"/>
  <c r="F18" i="4"/>
  <c r="E148" i="3"/>
  <c r="D148" i="3"/>
  <c r="E143" i="3"/>
  <c r="D143" i="3"/>
  <c r="D144" i="3"/>
  <c r="E144" i="3"/>
  <c r="D145" i="3"/>
  <c r="E145" i="3"/>
  <c r="D146" i="3"/>
  <c r="E146" i="3"/>
  <c r="D147" i="3"/>
  <c r="E147" i="3"/>
  <c r="E141" i="3"/>
  <c r="D141" i="3"/>
  <c r="D136" i="3"/>
  <c r="E136" i="3"/>
  <c r="D137" i="3"/>
  <c r="E137" i="3"/>
  <c r="D138" i="3"/>
  <c r="E138" i="3"/>
  <c r="D139" i="3"/>
  <c r="E139" i="3"/>
  <c r="D140" i="3"/>
  <c r="E140" i="3"/>
  <c r="E134" i="3"/>
  <c r="D134" i="3"/>
  <c r="D129" i="3"/>
  <c r="E129" i="3"/>
  <c r="D130" i="3"/>
  <c r="E130" i="3"/>
  <c r="D131" i="3"/>
  <c r="E131" i="3"/>
  <c r="D132" i="3"/>
  <c r="E132" i="3"/>
  <c r="D133" i="3"/>
  <c r="E133" i="3"/>
  <c r="E126" i="3"/>
  <c r="D126" i="3"/>
  <c r="E121" i="3"/>
  <c r="D121" i="3"/>
  <c r="D122" i="3"/>
  <c r="E122" i="3"/>
  <c r="D123" i="3"/>
  <c r="E123" i="3"/>
  <c r="D124" i="3"/>
  <c r="E124" i="3"/>
  <c r="D125" i="3"/>
  <c r="E125" i="3"/>
  <c r="E115" i="3"/>
  <c r="D115" i="3"/>
  <c r="D114" i="3"/>
  <c r="E114" i="3"/>
  <c r="D116" i="3"/>
  <c r="E116" i="3"/>
  <c r="D117" i="3"/>
  <c r="E117" i="3"/>
  <c r="D118" i="3"/>
  <c r="E118" i="3"/>
  <c r="D119" i="3"/>
  <c r="E119" i="3"/>
  <c r="E106" i="3"/>
  <c r="D106" i="3"/>
  <c r="E107" i="3"/>
  <c r="D107" i="3"/>
  <c r="E111" i="3"/>
  <c r="D111" i="3"/>
  <c r="D108" i="3"/>
  <c r="E108" i="3"/>
  <c r="D109" i="3"/>
  <c r="E109" i="3"/>
  <c r="D110" i="3"/>
  <c r="E110" i="3"/>
  <c r="E104" i="3"/>
  <c r="D104" i="3"/>
  <c r="D98" i="3" l="1"/>
  <c r="E98" i="3"/>
  <c r="D100" i="3"/>
  <c r="E100" i="3"/>
  <c r="D101" i="3"/>
  <c r="E101" i="3"/>
  <c r="D102" i="3"/>
  <c r="E102" i="3"/>
  <c r="D103" i="3"/>
  <c r="E103" i="3"/>
  <c r="E96" i="3"/>
  <c r="D96" i="3"/>
  <c r="D89" i="3"/>
  <c r="E89" i="3"/>
  <c r="D90" i="3"/>
  <c r="E90" i="3"/>
  <c r="D92" i="3"/>
  <c r="E92" i="3"/>
  <c r="D93" i="3"/>
  <c r="E93" i="3"/>
  <c r="D94" i="3"/>
  <c r="E94" i="3"/>
  <c r="E85" i="3"/>
  <c r="D85" i="3"/>
  <c r="D83" i="3"/>
  <c r="E83" i="3"/>
  <c r="D84" i="3"/>
  <c r="E84" i="3"/>
  <c r="E79" i="3"/>
  <c r="D79" i="3"/>
  <c r="E71" i="3"/>
  <c r="D71" i="3"/>
  <c r="D72" i="3"/>
  <c r="E72" i="3"/>
  <c r="D73" i="3"/>
  <c r="E73" i="3"/>
  <c r="D74" i="3"/>
  <c r="E74" i="3"/>
  <c r="D75" i="3"/>
  <c r="E75" i="3"/>
  <c r="D76" i="3"/>
  <c r="E76" i="3"/>
  <c r="D77" i="3"/>
  <c r="E77" i="3"/>
  <c r="D66" i="3"/>
  <c r="E66" i="3"/>
  <c r="D67" i="3"/>
  <c r="E67" i="3"/>
  <c r="D68" i="3"/>
  <c r="E68" i="3"/>
  <c r="D69" i="3"/>
  <c r="E69" i="3"/>
  <c r="E62" i="3"/>
  <c r="D62" i="3"/>
  <c r="D63" i="3"/>
  <c r="E63" i="3"/>
  <c r="D59" i="3"/>
  <c r="E59" i="3"/>
  <c r="D60" i="3"/>
  <c r="E60" i="3"/>
  <c r="D61" i="3"/>
  <c r="E61" i="3"/>
  <c r="E55" i="3"/>
  <c r="D55" i="3"/>
  <c r="D54" i="3"/>
  <c r="E54" i="3"/>
  <c r="D52" i="3"/>
  <c r="E52" i="3"/>
  <c r="D53" i="3"/>
  <c r="E53" i="3"/>
  <c r="E48" i="3"/>
  <c r="D48" i="3"/>
  <c r="D46" i="3"/>
  <c r="E46" i="3"/>
  <c r="D47" i="3"/>
  <c r="E47" i="3"/>
  <c r="E39" i="3"/>
  <c r="D39" i="3"/>
  <c r="D37" i="3"/>
  <c r="E37" i="3"/>
  <c r="D38" i="3"/>
  <c r="E38" i="3"/>
  <c r="E32" i="3"/>
  <c r="D32" i="3"/>
  <c r="D30" i="3"/>
  <c r="E30" i="3"/>
  <c r="D31" i="3"/>
  <c r="E31" i="3"/>
  <c r="E9" i="3" l="1"/>
  <c r="D9" i="3"/>
  <c r="E8" i="3"/>
  <c r="D8" i="3"/>
  <c r="E14" i="3"/>
  <c r="D14" i="3"/>
  <c r="E7" i="3"/>
  <c r="D7" i="3"/>
  <c r="F17" i="4" l="1"/>
  <c r="D6" i="3"/>
  <c r="E6" i="3"/>
  <c r="D10" i="3"/>
  <c r="D155" i="3"/>
  <c r="D42" i="3"/>
  <c r="E10" i="3"/>
  <c r="E11" i="3"/>
  <c r="E12" i="3"/>
  <c r="E13" i="3"/>
  <c r="E36" i="3"/>
  <c r="E40" i="3"/>
  <c r="E41" i="3"/>
  <c r="E21" i="3"/>
  <c r="E22" i="3"/>
  <c r="E23" i="3"/>
  <c r="E25" i="3"/>
  <c r="E26" i="3"/>
  <c r="E27" i="3"/>
  <c r="E34" i="3"/>
  <c r="E57" i="3"/>
  <c r="E50" i="3"/>
  <c r="E97" i="3"/>
  <c r="E17" i="3"/>
  <c r="E24" i="3"/>
  <c r="E35" i="3"/>
  <c r="E51" i="3"/>
  <c r="E18" i="3"/>
  <c r="E19" i="3"/>
  <c r="E20" i="3"/>
  <c r="E42" i="3"/>
  <c r="E43" i="3"/>
  <c r="E44" i="3"/>
  <c r="E45" i="3"/>
  <c r="E49" i="3"/>
  <c r="E56" i="3"/>
  <c r="E58" i="3"/>
  <c r="E64" i="3"/>
  <c r="E28" i="3"/>
  <c r="E65" i="3"/>
  <c r="E29" i="3"/>
  <c r="E105" i="3"/>
  <c r="E120" i="3"/>
  <c r="E80" i="3"/>
  <c r="E81" i="3"/>
  <c r="E82" i="3"/>
  <c r="E86" i="3"/>
  <c r="E87" i="3"/>
  <c r="E88" i="3"/>
  <c r="E135" i="3"/>
  <c r="E142" i="3"/>
  <c r="E33" i="3"/>
  <c r="E113" i="3"/>
  <c r="E127" i="3"/>
  <c r="E128" i="3"/>
  <c r="E149" i="3"/>
  <c r="E150" i="3"/>
  <c r="E155" i="3"/>
  <c r="E160" i="3"/>
  <c r="E165" i="3"/>
  <c r="E170" i="3"/>
  <c r="E180" i="3"/>
  <c r="E185" i="3"/>
  <c r="D11" i="3"/>
  <c r="D12" i="3"/>
  <c r="D13" i="3"/>
  <c r="D36" i="3"/>
  <c r="D40" i="3"/>
  <c r="D41" i="3"/>
  <c r="D21" i="3"/>
  <c r="D22" i="3"/>
  <c r="D23" i="3"/>
  <c r="D25" i="3"/>
  <c r="D26" i="3"/>
  <c r="D27" i="3"/>
  <c r="D34" i="3"/>
  <c r="D57" i="3"/>
  <c r="D50" i="3"/>
  <c r="D97" i="3"/>
  <c r="D17" i="3"/>
  <c r="D24" i="3"/>
  <c r="D35" i="3"/>
  <c r="D51" i="3"/>
  <c r="D18" i="3"/>
  <c r="D19" i="3"/>
  <c r="D20" i="3"/>
  <c r="D43" i="3"/>
  <c r="D44" i="3"/>
  <c r="D45" i="3"/>
  <c r="D49" i="3"/>
  <c r="D56" i="3"/>
  <c r="D58" i="3"/>
  <c r="D64" i="3"/>
  <c r="D28" i="3"/>
  <c r="D65" i="3"/>
  <c r="D29" i="3"/>
  <c r="D105" i="3"/>
  <c r="D120" i="3"/>
  <c r="D80" i="3"/>
  <c r="D81" i="3"/>
  <c r="D82" i="3"/>
  <c r="D86" i="3"/>
  <c r="D87" i="3"/>
  <c r="D88" i="3"/>
  <c r="D135" i="3"/>
  <c r="D142" i="3"/>
  <c r="D33" i="3"/>
  <c r="D113" i="3"/>
  <c r="D127" i="3"/>
  <c r="D128" i="3"/>
  <c r="D149" i="3"/>
  <c r="D150" i="3"/>
  <c r="D160" i="3"/>
  <c r="D165" i="3"/>
  <c r="D170" i="3"/>
  <c r="D180" i="3"/>
  <c r="D185" i="3"/>
  <c r="F9" i="4"/>
  <c r="F10" i="4"/>
  <c r="F11" i="4"/>
  <c r="F12" i="4"/>
  <c r="F13" i="4"/>
  <c r="F14" i="4"/>
  <c r="F15" i="4"/>
  <c r="F16" i="4"/>
  <c r="F8" i="4"/>
  <c r="D8" i="4"/>
  <c r="G18" i="4" l="1"/>
  <c r="H19" i="4"/>
  <c r="H18" i="4"/>
  <c r="G19" i="4"/>
  <c r="H16" i="4"/>
  <c r="G15" i="4"/>
  <c r="G17" i="4"/>
  <c r="H10" i="4"/>
  <c r="H12" i="4"/>
  <c r="G16" i="4"/>
  <c r="G8" i="4"/>
  <c r="G14" i="4"/>
  <c r="H17" i="4"/>
  <c r="H15" i="4"/>
  <c r="G9" i="4"/>
  <c r="H8" i="4"/>
  <c r="H11" i="4"/>
  <c r="G11" i="4"/>
  <c r="G10" i="4"/>
  <c r="H13" i="4"/>
  <c r="H9" i="4"/>
  <c r="H14" i="4"/>
  <c r="G12" i="4"/>
  <c r="G13" i="4"/>
  <c r="I15" i="4" l="1"/>
  <c r="I18" i="4"/>
  <c r="I19" i="4"/>
  <c r="I16" i="4"/>
  <c r="I17" i="4"/>
  <c r="I13" i="4"/>
  <c r="I10" i="4"/>
  <c r="I12" i="4"/>
  <c r="I14" i="4"/>
  <c r="I9" i="4"/>
  <c r="I11" i="4"/>
  <c r="I8" i="4"/>
</calcChain>
</file>

<file path=xl/sharedStrings.xml><?xml version="1.0" encoding="utf-8"?>
<sst xmlns="http://schemas.openxmlformats.org/spreadsheetml/2006/main" count="522" uniqueCount="124">
  <si>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</si>
  <si>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</si>
  <si>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</si>
  <si>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</si>
  <si>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</si>
  <si>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</si>
  <si>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</si>
  <si>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</si>
  <si>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</si>
  <si>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</si>
  <si>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</si>
  <si>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</si>
  <si>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</si>
  <si>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</si>
  <si>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</si>
  <si>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</si>
  <si>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</si>
  <si>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</si>
  <si>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</si>
  <si>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</si>
  <si>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</si>
  <si>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</si>
  <si>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</si>
  <si>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</si>
  <si>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</si>
  <si>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</si>
  <si>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</si>
  <si>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</si>
  <si>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</si>
  <si>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</si>
  <si>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</si>
  <si>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</si>
  <si>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</si>
  <si>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</si>
  <si>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</si>
  <si>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</si>
  <si>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</si>
  <si>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</si>
  <si>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</si>
  <si>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</si>
  <si>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</si>
  <si>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</si>
  <si>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</si>
  <si>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</si>
  <si>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</si>
  <si>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</si>
  <si>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</si>
  <si>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</si>
  <si>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</si>
  <si>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</si>
  <si>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</si>
  <si>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</si>
  <si>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</si>
  <si>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</si>
  <si>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</si>
  <si>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</si>
  <si>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</si>
  <si>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</si>
  <si>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</si>
  <si>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</si>
  <si>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</si>
  <si>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</si>
  <si>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</si>
  <si>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</si>
  <si>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</si>
  <si>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</si>
  <si>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</si>
  <si>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</si>
  <si>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</si>
  <si>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</si>
  <si>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</si>
  <si>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</si>
  <si>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</si>
  <si>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Tháng 6,7/2020</t>
  </si>
  <si>
    <t>01/07</t>
  </si>
  <si>
    <t>Kho hàng sài gòn chuyển về</t>
  </si>
  <si>
    <t>MT</t>
  </si>
  <si>
    <t>Mỳ tôm</t>
  </si>
  <si>
    <t>15/07</t>
  </si>
  <si>
    <t>GĐ AC Lộc - oanh UH</t>
  </si>
  <si>
    <t>20/07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</si>
  <si>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</si>
  <si>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</si>
  <si>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</si>
  <si>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</si>
  <si>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</si>
  <si>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</si>
  <si>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</si>
  <si>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</si>
  <si>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</si>
  <si>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kho nồi cháo tháng 7</t>
  </si>
  <si>
    <t>Xuất kho nồi xôi tháng 7</t>
  </si>
  <si>
    <t>Xuất CMTX tháng 07 chị Định</t>
  </si>
  <si>
    <t>Xuất CMTX tháng 07chị Vĩnh</t>
  </si>
  <si>
    <t>Xuất CMTX tháng 07 chị Vĩnh</t>
  </si>
  <si>
    <t>Xuất CMTX tháng 07 o Lý</t>
  </si>
  <si>
    <t>Xuất CMTX tháng 07 anh Thái</t>
  </si>
  <si>
    <t>Xuất CMTX tháng 07 anh Liệu</t>
  </si>
  <si>
    <t>Xuất CMTX tháng 07 Vợ A Đào</t>
  </si>
  <si>
    <t>Xuất CMTX tháng 07 Chị Liên</t>
  </si>
  <si>
    <t>Xuất CMTX tháng 07 Anh Ánh</t>
  </si>
  <si>
    <t>Xuất CMTX tháng 07 Chị Duyên</t>
  </si>
  <si>
    <t>Xuất CMTX tháng 07 cháu Phương</t>
  </si>
  <si>
    <t>Xuất CMTX tháng 07 bà Nhường</t>
  </si>
  <si>
    <t>Xuất CMTX tháng 07 Anh Dũng</t>
  </si>
  <si>
    <t>Xuất CMTX tháng 07 cháu Toàn</t>
  </si>
  <si>
    <t>Xuất CMTX tháng 07 anh Quốc</t>
  </si>
  <si>
    <t>Xuất CMTX tháng 07 bà Đoài</t>
  </si>
  <si>
    <t xml:space="preserve">Xuất CMTX tháng 07 chị Lương </t>
  </si>
  <si>
    <t xml:space="preserve">Xuất CMTX tháng 07 chú Thành </t>
  </si>
  <si>
    <t>Xuất CMTX tháng 07 mẹ Nhương</t>
  </si>
  <si>
    <t>Xuất CMTX tháng 07 ông bà Điếm</t>
  </si>
  <si>
    <t>Xuất CMTX tháng 07 em Hoài</t>
  </si>
  <si>
    <t>Tháng 7/2017</t>
  </si>
  <si>
    <t>Xuất CMTX tháng 07Chùa Yên Lạc</t>
  </si>
  <si>
    <t>Xuất CMTX tháng 07 mẹ Tuệ</t>
  </si>
  <si>
    <t>Xuất CMTX tháng 07 em Hiền</t>
  </si>
  <si>
    <t>Xuất CMTX tháng 07 chị Lục</t>
  </si>
  <si>
    <t>Xuất CMTX tháng 07 bà Hòa</t>
  </si>
  <si>
    <t>Xuất CMTX tháng 07 O Hảo (Kỳ Phương)</t>
  </si>
  <si>
    <t>Xuất CMTX Tháng 07Cháu Gia Bảo</t>
  </si>
  <si>
    <t>Xuất CMTX tháng 07 em Đức Anh</t>
  </si>
  <si>
    <t>Xuất CMTX tháng 07 chị Triệu</t>
  </si>
  <si>
    <t>Xuất cho trường tiểu học Hương Khê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</si>
</sst>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0" fillId="0" borderId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6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165" fontId="7" fillId="0" borderId="0" xfId="1" applyFont="1"/>
    <xf numFmtId="166" fontId="7" fillId="0" borderId="0" xfId="1" applyNumberFormat="1" applyFont="1"/>
    <xf numFmtId="0" fontId="7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165" fontId="7" fillId="0" borderId="1" xfId="1" applyFont="1" applyBorder="1"/>
    <xf numFmtId="166" fontId="10" fillId="0" borderId="1" xfId="1" applyNumberFormat="1" applyFont="1" applyBorder="1"/>
    <xf numFmtId="166" fontId="10" fillId="0" borderId="1" xfId="1" applyNumberFormat="1" applyFont="1" applyFill="1" applyBorder="1"/>
    <xf numFmtId="164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165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165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7" fontId="3" fillId="0" borderId="0" xfId="1" applyNumberFormat="1" applyFont="1" applyBorder="1"/>
    <xf numFmtId="167" fontId="2" fillId="2" borderId="1" xfId="1" applyNumberFormat="1" applyFont="1" applyFill="1" applyBorder="1" applyAlignment="1">
      <alignment horizontal="center" vertical="center"/>
    </xf>
    <xf numFmtId="167" fontId="3" fillId="0" borderId="1" xfId="1" applyNumberFormat="1" applyFont="1" applyBorder="1"/>
    <xf numFmtId="167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7" fontId="3" fillId="4" borderId="0" xfId="1" applyNumberFormat="1" applyFont="1" applyFill="1" applyBorder="1"/>
    <xf numFmtId="167" fontId="2" fillId="4" borderId="1" xfId="1" applyNumberFormat="1" applyFont="1" applyFill="1" applyBorder="1" applyAlignment="1">
      <alignment horizontal="center" vertical="center"/>
    </xf>
    <xf numFmtId="167" fontId="3" fillId="4" borderId="1" xfId="1" applyNumberFormat="1" applyFont="1" applyFill="1" applyBorder="1"/>
    <xf numFmtId="167" fontId="3" fillId="4" borderId="0" xfId="1" applyNumberFormat="1" applyFont="1" applyFill="1"/>
    <xf numFmtId="0" fontId="21" fillId="0" borderId="1" xfId="2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/>
    </xf>
    <xf numFmtId="166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D14" sqref="D14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2" t="s">
        <v>0</v>
      </c>
      <c r="C3" s="52" t="s">
        <v>1</v>
      </c>
      <c r="D3" s="52" t="s">
        <v>2</v>
      </c>
      <c r="E3" s="52" t="s">
        <v>3</v>
      </c>
      <c r="F3" s="52" t="s">
        <v>52</v>
      </c>
    </row>
    <row r="4" spans="2:9" ht="17.25" x14ac:dyDescent="0.3">
      <c r="B4" s="53">
        <v>1</v>
      </c>
      <c r="C4" s="53" t="s">
        <v>4</v>
      </c>
      <c r="D4" s="54" t="s">
        <v>5</v>
      </c>
      <c r="E4" s="53" t="s">
        <v>6</v>
      </c>
      <c r="F4" s="55"/>
      <c r="I4" s="45"/>
    </row>
    <row r="5" spans="2:9" ht="17.25" x14ac:dyDescent="0.3">
      <c r="B5" s="53">
        <v>2</v>
      </c>
      <c r="C5" s="53" t="s">
        <v>7</v>
      </c>
      <c r="D5" s="54" t="s">
        <v>8</v>
      </c>
      <c r="E5" s="53" t="s">
        <v>9</v>
      </c>
      <c r="F5" s="55"/>
      <c r="I5" s="45"/>
    </row>
    <row r="6" spans="2:9" ht="17.25" x14ac:dyDescent="0.3">
      <c r="B6" s="53">
        <v>3</v>
      </c>
      <c r="C6" s="53" t="s">
        <v>10</v>
      </c>
      <c r="D6" s="54" t="s">
        <v>11</v>
      </c>
      <c r="E6" s="53" t="s">
        <v>9</v>
      </c>
      <c r="F6" s="55"/>
      <c r="I6" s="45"/>
    </row>
    <row r="7" spans="2:9" ht="17.25" x14ac:dyDescent="0.3">
      <c r="B7" s="53">
        <v>4</v>
      </c>
      <c r="C7" s="53" t="s">
        <v>12</v>
      </c>
      <c r="D7" s="54" t="s">
        <v>13</v>
      </c>
      <c r="E7" s="53" t="s">
        <v>9</v>
      </c>
      <c r="F7" s="55"/>
      <c r="I7" s="45"/>
    </row>
    <row r="8" spans="2:9" ht="17.25" x14ac:dyDescent="0.3">
      <c r="B8" s="53">
        <v>5</v>
      </c>
      <c r="C8" s="53" t="s">
        <v>14</v>
      </c>
      <c r="D8" s="54" t="s">
        <v>15</v>
      </c>
      <c r="E8" s="53" t="s">
        <v>72</v>
      </c>
      <c r="F8" s="55">
        <v>52</v>
      </c>
      <c r="I8" s="45"/>
    </row>
    <row r="9" spans="2:9" ht="17.25" x14ac:dyDescent="0.3">
      <c r="B9" s="53">
        <v>6</v>
      </c>
      <c r="C9" s="53" t="s">
        <v>16</v>
      </c>
      <c r="D9" s="54" t="s">
        <v>17</v>
      </c>
      <c r="E9" s="53" t="s">
        <v>6</v>
      </c>
      <c r="F9" s="55"/>
      <c r="I9" s="45"/>
    </row>
    <row r="10" spans="2:9" ht="17.25" x14ac:dyDescent="0.3">
      <c r="B10" s="53">
        <v>7</v>
      </c>
      <c r="C10" s="53" t="s">
        <v>18</v>
      </c>
      <c r="D10" s="54" t="s">
        <v>19</v>
      </c>
      <c r="E10" s="53" t="s">
        <v>72</v>
      </c>
      <c r="F10" s="55"/>
      <c r="I10" s="45"/>
    </row>
    <row r="11" spans="2:9" ht="17.25" x14ac:dyDescent="0.3">
      <c r="B11" s="53">
        <v>8</v>
      </c>
      <c r="C11" s="53" t="s">
        <v>20</v>
      </c>
      <c r="D11" s="54" t="s">
        <v>21</v>
      </c>
      <c r="E11" s="53" t="s">
        <v>6</v>
      </c>
      <c r="F11" s="55"/>
      <c r="I11" s="45"/>
    </row>
    <row r="12" spans="2:9" ht="17.25" x14ac:dyDescent="0.3">
      <c r="B12" s="53">
        <v>9</v>
      </c>
      <c r="C12" s="53" t="s">
        <v>22</v>
      </c>
      <c r="D12" s="54" t="s">
        <v>23</v>
      </c>
      <c r="E12" s="53" t="s">
        <v>6</v>
      </c>
      <c r="F12" s="55"/>
      <c r="I12" s="45"/>
    </row>
    <row r="13" spans="2:9" ht="17.25" x14ac:dyDescent="0.3">
      <c r="B13" s="53">
        <v>12</v>
      </c>
      <c r="C13" s="53" t="s">
        <v>24</v>
      </c>
      <c r="D13" s="54" t="s">
        <v>25</v>
      </c>
      <c r="E13" s="53" t="s">
        <v>6</v>
      </c>
      <c r="F13" s="55"/>
      <c r="I13" s="45"/>
    </row>
    <row r="14" spans="2:9" ht="17.25" x14ac:dyDescent="0.3">
      <c r="B14" s="53">
        <v>22</v>
      </c>
      <c r="C14" s="56" t="s">
        <v>76</v>
      </c>
      <c r="D14" s="57" t="s">
        <v>77</v>
      </c>
      <c r="E14" s="53" t="s">
        <v>72</v>
      </c>
      <c r="F14" s="58"/>
      <c r="I14" s="45"/>
    </row>
    <row r="15" spans="2:9" ht="17.25" x14ac:dyDescent="0.3">
      <c r="B15" s="53">
        <v>23</v>
      </c>
      <c r="C15" s="56" t="s">
        <v>81</v>
      </c>
      <c r="D15" s="57" t="s">
        <v>82</v>
      </c>
      <c r="E15" s="53" t="s">
        <v>83</v>
      </c>
      <c r="F15" s="58"/>
      <c r="I15" s="45"/>
    </row>
    <row r="16" spans="2:9" x14ac:dyDescent="0.25">
      <c r="B16" s="65">
        <v>24</v>
      </c>
      <c r="C16" s="65" t="s">
        <v>85</v>
      </c>
      <c r="D16" s="64" t="s">
        <v>86</v>
      </c>
      <c r="E16" s="64" t="s">
        <v>83</v>
      </c>
      <c r="F16" s="64"/>
    </row>
    <row r="17" spans="2:6" x14ac:dyDescent="0.25">
      <c r="B17" s="65">
        <v>25</v>
      </c>
      <c r="C17" s="65" t="s">
        <v>87</v>
      </c>
      <c r="D17" s="64" t="s">
        <v>88</v>
      </c>
      <c r="E17" s="64" t="s">
        <v>89</v>
      </c>
      <c r="F17" s="6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33"/>
  <sheetViews>
    <sheetView workbookViewId="0">
      <pane ySplit="5" topLeftCell="A172" activePane="bottomLeft" state="frozen"/>
      <selection pane="bottomLeft" activeCell="F194" sqref="F194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7.42578125" style="1" customWidth="1"/>
    <col min="7" max="7" width="12.28515625" style="63" customWidth="1"/>
    <col min="8" max="8" width="12.28515625" style="69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71" t="s">
        <v>71</v>
      </c>
      <c r="B1" s="72"/>
      <c r="C1" s="72"/>
      <c r="D1" s="72"/>
      <c r="E1" s="72"/>
      <c r="F1" s="72"/>
      <c r="G1" s="72"/>
      <c r="H1" s="72"/>
      <c r="J1" s="1"/>
    </row>
    <row r="2" spans="1:12" ht="30" x14ac:dyDescent="0.4">
      <c r="A2" s="73" t="s">
        <v>26</v>
      </c>
      <c r="B2" s="74"/>
      <c r="C2" s="74"/>
      <c r="D2" s="74"/>
      <c r="E2" s="74"/>
      <c r="F2" s="74"/>
      <c r="G2" s="74"/>
      <c r="H2" s="74"/>
      <c r="I2" s="74"/>
      <c r="J2" s="1"/>
    </row>
    <row r="3" spans="1:12" ht="20.25" x14ac:dyDescent="0.3">
      <c r="A3" s="75" t="s">
        <v>73</v>
      </c>
      <c r="B3" s="76"/>
      <c r="C3" s="76"/>
      <c r="D3" s="76"/>
      <c r="E3" s="76"/>
      <c r="F3" s="76"/>
      <c r="G3" s="76"/>
      <c r="H3" s="76"/>
      <c r="I3" s="76"/>
      <c r="J3" s="1"/>
    </row>
    <row r="4" spans="1:12" x14ac:dyDescent="0.25">
      <c r="F4" s="2"/>
      <c r="G4" s="60"/>
      <c r="H4" s="66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1" t="s">
        <v>31</v>
      </c>
      <c r="H5" s="67" t="s">
        <v>32</v>
      </c>
      <c r="I5" s="30" t="s">
        <v>33</v>
      </c>
    </row>
    <row r="6" spans="1:12" ht="16.5" customHeight="1" x14ac:dyDescent="0.25">
      <c r="A6" s="26">
        <v>1</v>
      </c>
      <c r="B6" s="59" t="s">
        <v>74</v>
      </c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75</v>
      </c>
      <c r="G6" s="62">
        <v>600</v>
      </c>
      <c r="H6" s="68"/>
      <c r="I6" s="29"/>
      <c r="J6" s="1"/>
      <c r="K6" s="46"/>
      <c r="L6" s="46"/>
    </row>
    <row r="7" spans="1:12" x14ac:dyDescent="0.25">
      <c r="A7" s="26">
        <v>2</v>
      </c>
      <c r="B7" s="4"/>
      <c r="C7" s="4" t="s">
        <v>76</v>
      </c>
      <c r="D7" s="24" t="str">
        <f>VLOOKUP(C7,'Tồn kho tháng 5'!$C$13:$D$14,2,0)</f>
        <v>Mỳ tôm</v>
      </c>
      <c r="E7" s="4" t="str">
        <f>VLOOKUP(C7,'Tồn kho tháng 5'!$C$13:$E$14,3,0)</f>
        <v>Gói</v>
      </c>
      <c r="F7" s="3" t="s">
        <v>75</v>
      </c>
      <c r="G7" s="62">
        <v>200</v>
      </c>
      <c r="H7" s="68"/>
      <c r="I7" s="29"/>
      <c r="J7" s="1"/>
      <c r="K7" s="46"/>
      <c r="L7" s="46"/>
    </row>
    <row r="8" spans="1:12" x14ac:dyDescent="0.25">
      <c r="A8" s="26">
        <v>3</v>
      </c>
      <c r="B8" s="4"/>
      <c r="C8" s="4" t="s">
        <v>85</v>
      </c>
      <c r="D8" s="24" t="str">
        <f>VLOOKUP(C8,'Tồn kho tháng 5'!$C$14:$D$24,2,0)</f>
        <v>Hộp đựng xôi</v>
      </c>
      <c r="E8" s="4" t="str">
        <f>VLOOKUP(C8,'Tồn kho tháng 5'!$C$14:$E$24,3,0)</f>
        <v>Hộp</v>
      </c>
      <c r="F8" s="3" t="s">
        <v>75</v>
      </c>
      <c r="G8" s="62">
        <v>2</v>
      </c>
      <c r="H8" s="68"/>
      <c r="I8" s="29"/>
      <c r="J8" s="1"/>
      <c r="K8" s="46"/>
      <c r="L8" s="46"/>
    </row>
    <row r="9" spans="1:12" x14ac:dyDescent="0.25">
      <c r="A9" s="26">
        <v>4</v>
      </c>
      <c r="B9" s="4"/>
      <c r="C9" s="4" t="s">
        <v>87</v>
      </c>
      <c r="D9" s="24" t="str">
        <f>VLOOKUP(C9,'Tồn kho tháng 5'!$C$14:$D$25,2,0)</f>
        <v>Gối trẻ em</v>
      </c>
      <c r="E9" s="4" t="str">
        <f>VLOOKUP(C9,'Tồn kho tháng 5'!$C$14:$E$25,3,0)</f>
        <v>Bao</v>
      </c>
      <c r="F9" s="3" t="s">
        <v>75</v>
      </c>
      <c r="G9" s="62">
        <v>2</v>
      </c>
      <c r="H9" s="68"/>
      <c r="I9" s="29"/>
      <c r="J9" s="1"/>
      <c r="K9" s="46"/>
      <c r="L9" s="46"/>
    </row>
    <row r="10" spans="1:12" x14ac:dyDescent="0.25">
      <c r="A10" s="26">
        <v>5</v>
      </c>
      <c r="B10" s="59" t="s">
        <v>78</v>
      </c>
      <c r="C10" s="4" t="s">
        <v>10</v>
      </c>
      <c r="D10" s="24" t="str">
        <f>VLOOKUP(C10,'Tồn kho tháng 5'!$C$4:$D$13,2,0)</f>
        <v>Nước mắm</v>
      </c>
      <c r="E10" s="4" t="str">
        <f>VLOOKUP(C10,'Tồn kho tháng 5'!$C$4:$E$13,3,0)</f>
        <v>lít</v>
      </c>
      <c r="F10" s="3" t="s">
        <v>79</v>
      </c>
      <c r="G10" s="62">
        <v>30</v>
      </c>
      <c r="H10" s="68"/>
      <c r="I10" s="29"/>
      <c r="J10" s="1"/>
      <c r="K10" s="46"/>
      <c r="L10" s="46"/>
    </row>
    <row r="11" spans="1:12" x14ac:dyDescent="0.25">
      <c r="A11" s="26">
        <v>6</v>
      </c>
      <c r="B11" s="4"/>
      <c r="C11" s="4" t="s">
        <v>7</v>
      </c>
      <c r="D11" s="24" t="str">
        <f>VLOOKUP(C11,'Tồn kho tháng 5'!$C$4:$D$13,2,0)</f>
        <v>Dầu ăn</v>
      </c>
      <c r="E11" s="4" t="str">
        <f>VLOOKUP(C11,'Tồn kho tháng 5'!$C$4:$E$13,3,0)</f>
        <v>lít</v>
      </c>
      <c r="F11" s="3" t="s">
        <v>79</v>
      </c>
      <c r="G11" s="62">
        <v>33</v>
      </c>
      <c r="H11" s="68"/>
      <c r="I11" s="29"/>
      <c r="J11" s="1"/>
      <c r="K11" s="46"/>
      <c r="L11" s="46"/>
    </row>
    <row r="12" spans="1:12" x14ac:dyDescent="0.25">
      <c r="A12" s="26">
        <v>7</v>
      </c>
      <c r="B12" s="4"/>
      <c r="C12" s="4" t="s">
        <v>22</v>
      </c>
      <c r="D12" s="24" t="str">
        <f>VLOOKUP(C12,'Tồn kho tháng 5'!$C$4:$D$13,2,0)</f>
        <v>Đường</v>
      </c>
      <c r="E12" s="4" t="str">
        <f>VLOOKUP(C12,'Tồn kho tháng 5'!$C$4:$E$13,3,0)</f>
        <v>kg</v>
      </c>
      <c r="F12" s="3" t="s">
        <v>79</v>
      </c>
      <c r="G12" s="62">
        <v>15</v>
      </c>
      <c r="H12" s="68"/>
      <c r="I12" s="29"/>
      <c r="J12" s="1"/>
      <c r="K12" s="46"/>
      <c r="L12" s="46"/>
    </row>
    <row r="13" spans="1:12" x14ac:dyDescent="0.25">
      <c r="A13" s="26">
        <v>8</v>
      </c>
      <c r="B13" s="4"/>
      <c r="C13" s="4" t="s">
        <v>18</v>
      </c>
      <c r="D13" s="24" t="str">
        <f>VLOOKUP(C13,'Tồn kho tháng 5'!$C$4:$D$13,2,0)</f>
        <v>Bột ngọt</v>
      </c>
      <c r="E13" s="4" t="str">
        <f>VLOOKUP(C13,'Tồn kho tháng 5'!$C$4:$E$13,3,0)</f>
        <v>Gói</v>
      </c>
      <c r="F13" s="3" t="s">
        <v>79</v>
      </c>
      <c r="G13" s="62">
        <v>15</v>
      </c>
      <c r="H13" s="68"/>
      <c r="I13" s="29" t="s">
        <v>84</v>
      </c>
      <c r="J13" s="1"/>
      <c r="K13" s="46"/>
      <c r="L13" s="46"/>
    </row>
    <row r="14" spans="1:12" x14ac:dyDescent="0.25">
      <c r="A14" s="26">
        <v>9</v>
      </c>
      <c r="B14" s="59" t="s">
        <v>80</v>
      </c>
      <c r="C14" s="4" t="s">
        <v>81</v>
      </c>
      <c r="D14" s="24" t="str">
        <f>VLOOKUP(C14,'Tồn kho tháng 5'!$C$13:$D$15,2,0)</f>
        <v>Sữa bột</v>
      </c>
      <c r="E14" s="4" t="str">
        <f>VLOOKUP(C14,'Tồn kho tháng 5'!$C$13:$E$15,3,0)</f>
        <v>Hộp</v>
      </c>
      <c r="F14" s="3" t="s">
        <v>75</v>
      </c>
      <c r="G14" s="62">
        <v>12</v>
      </c>
      <c r="H14" s="68"/>
      <c r="I14" s="29"/>
      <c r="J14" s="1"/>
      <c r="K14" s="47"/>
      <c r="L14" s="47"/>
    </row>
    <row r="15" spans="1:12" x14ac:dyDescent="0.25">
      <c r="A15" s="26">
        <v>10</v>
      </c>
      <c r="B15" s="59"/>
      <c r="C15" s="4" t="s">
        <v>85</v>
      </c>
      <c r="D15" s="24" t="str">
        <f>VLOOKUP(C15,'Tồn kho tháng 5'!$C$15:$D$16,2,0)</f>
        <v>Hộp đựng xôi</v>
      </c>
      <c r="E15" s="4" t="str">
        <f>VLOOKUP(C15,'Tồn kho tháng 5'!$C$15:$E$16,3,0)</f>
        <v>Hộp</v>
      </c>
      <c r="F15" s="3" t="s">
        <v>91</v>
      </c>
      <c r="G15" s="62"/>
      <c r="H15" s="68">
        <v>2</v>
      </c>
      <c r="I15" s="29"/>
      <c r="J15" s="1"/>
      <c r="K15" s="47"/>
      <c r="L15" s="47"/>
    </row>
    <row r="16" spans="1:12" x14ac:dyDescent="0.25">
      <c r="A16" s="26">
        <v>11</v>
      </c>
      <c r="B16" s="59"/>
      <c r="C16" s="4" t="s">
        <v>87</v>
      </c>
      <c r="D16" s="24" t="str">
        <f>VLOOKUP(C16,'Tồn kho tháng 5'!$C$15:$D$17,2,0)</f>
        <v>Gối trẻ em</v>
      </c>
      <c r="E16" s="4" t="str">
        <f>VLOOKUP(C16,'Tồn kho tháng 5'!$C$15:$E$17,3,0)</f>
        <v>Bao</v>
      </c>
      <c r="F16" s="3" t="s">
        <v>123</v>
      </c>
      <c r="G16" s="62"/>
      <c r="H16" s="68">
        <v>2</v>
      </c>
      <c r="I16" s="29"/>
      <c r="J16" s="1"/>
      <c r="K16" s="47"/>
      <c r="L16" s="47"/>
    </row>
    <row r="17" spans="1:12" ht="16.5" customHeight="1" x14ac:dyDescent="0.25">
      <c r="A17" s="26">
        <v>12</v>
      </c>
      <c r="B17" s="4"/>
      <c r="C17" s="4" t="s">
        <v>4</v>
      </c>
      <c r="D17" s="24" t="str">
        <f>VLOOKUP(C17,'Tồn kho tháng 5'!$C$4:$D$13,2,0)</f>
        <v>Gạo</v>
      </c>
      <c r="E17" s="4" t="str">
        <f>VLOOKUP(C17,'Tồn kho tháng 5'!$C$4:$E$13,3,0)</f>
        <v>kg</v>
      </c>
      <c r="F17" s="3" t="s">
        <v>90</v>
      </c>
      <c r="G17" s="62"/>
      <c r="H17" s="68">
        <v>50</v>
      </c>
      <c r="I17" s="29"/>
      <c r="J17" s="1"/>
      <c r="K17" s="46"/>
      <c r="L17" s="46"/>
    </row>
    <row r="18" spans="1:12" x14ac:dyDescent="0.25">
      <c r="A18" s="26">
        <v>13</v>
      </c>
      <c r="B18" s="4"/>
      <c r="C18" s="4" t="s">
        <v>7</v>
      </c>
      <c r="D18" s="24" t="str">
        <f>VLOOKUP(C18,'Tồn kho tháng 5'!$C$4:$D$13,2,0)</f>
        <v>Dầu ăn</v>
      </c>
      <c r="E18" s="4" t="str">
        <f>VLOOKUP(C18,'Tồn kho tháng 5'!$C$4:$E$13,3,0)</f>
        <v>lít</v>
      </c>
      <c r="F18" s="3" t="s">
        <v>90</v>
      </c>
      <c r="G18" s="62"/>
      <c r="H18" s="68">
        <v>2</v>
      </c>
      <c r="I18" s="29"/>
      <c r="J18" s="1"/>
      <c r="K18" s="46"/>
      <c r="L18" s="46"/>
    </row>
    <row r="19" spans="1:12" x14ac:dyDescent="0.25">
      <c r="A19" s="26">
        <v>14</v>
      </c>
      <c r="B19" s="4"/>
      <c r="C19" s="4" t="s">
        <v>14</v>
      </c>
      <c r="D19" s="24" t="str">
        <f>VLOOKUP(C19,'Tồn kho tháng 5'!$C$4:$D$13,2,0)</f>
        <v>Bột canh</v>
      </c>
      <c r="E19" s="4" t="str">
        <f>VLOOKUP(C19,'Tồn kho tháng 5'!$C$4:$E$13,3,0)</f>
        <v>Gói</v>
      </c>
      <c r="F19" s="3" t="s">
        <v>90</v>
      </c>
      <c r="G19" s="62"/>
      <c r="H19" s="68">
        <v>10</v>
      </c>
      <c r="I19" s="29"/>
      <c r="J19" s="1"/>
      <c r="K19" s="46"/>
      <c r="L19" s="46"/>
    </row>
    <row r="20" spans="1:12" x14ac:dyDescent="0.25">
      <c r="A20" s="26">
        <v>15</v>
      </c>
      <c r="B20" s="4"/>
      <c r="C20" s="4" t="s">
        <v>18</v>
      </c>
      <c r="D20" s="24" t="str">
        <f>VLOOKUP(C20,'Tồn kho tháng 5'!$C$4:$D$13,2,0)</f>
        <v>Bột ngọt</v>
      </c>
      <c r="E20" s="4" t="str">
        <f>VLOOKUP(C20,'Tồn kho tháng 5'!$C$4:$E$13,3,0)</f>
        <v>Gói</v>
      </c>
      <c r="F20" s="3" t="s">
        <v>90</v>
      </c>
      <c r="G20" s="62"/>
      <c r="H20" s="68">
        <v>1</v>
      </c>
      <c r="I20" s="29"/>
      <c r="J20" s="1"/>
      <c r="K20" s="46"/>
      <c r="L20" s="46"/>
    </row>
    <row r="21" spans="1:12" x14ac:dyDescent="0.25">
      <c r="A21" s="26">
        <v>16</v>
      </c>
      <c r="B21" s="4"/>
      <c r="C21" s="4" t="s">
        <v>10</v>
      </c>
      <c r="D21" s="24" t="str">
        <f>VLOOKUP(C21,'Tồn kho tháng 5'!$C$4:$D$13,2,0)</f>
        <v>Nước mắm</v>
      </c>
      <c r="E21" s="4" t="str">
        <f>VLOOKUP(C21,'Tồn kho tháng 5'!$C$4:$E$13,3,0)</f>
        <v>lít</v>
      </c>
      <c r="F21" s="3" t="s">
        <v>90</v>
      </c>
      <c r="G21" s="62"/>
      <c r="H21" s="68">
        <v>2</v>
      </c>
      <c r="I21" s="29"/>
      <c r="J21" s="1"/>
      <c r="K21" s="46"/>
      <c r="L21" s="46"/>
    </row>
    <row r="22" spans="1:12" x14ac:dyDescent="0.25">
      <c r="A22" s="26">
        <v>17</v>
      </c>
      <c r="B22" s="4"/>
      <c r="C22" s="4" t="s">
        <v>7</v>
      </c>
      <c r="D22" s="24" t="str">
        <f>VLOOKUP(C22,'Tồn kho tháng 5'!$C$4:$D$13,2,0)</f>
        <v>Dầu ăn</v>
      </c>
      <c r="E22" s="4" t="str">
        <f>VLOOKUP(C22,'Tồn kho tháng 5'!$C$4:$E$13,3,0)</f>
        <v>lít</v>
      </c>
      <c r="F22" s="3" t="s">
        <v>91</v>
      </c>
      <c r="G22" s="62"/>
      <c r="H22" s="68">
        <v>2</v>
      </c>
      <c r="I22" s="29"/>
      <c r="J22" s="1"/>
    </row>
    <row r="23" spans="1:12" x14ac:dyDescent="0.25">
      <c r="A23" s="26">
        <v>18</v>
      </c>
      <c r="B23" s="4"/>
      <c r="C23" s="4" t="s">
        <v>14</v>
      </c>
      <c r="D23" s="24" t="str">
        <f>VLOOKUP(C23,'Tồn kho tháng 5'!$C$4:$D$13,2,0)</f>
        <v>Bột canh</v>
      </c>
      <c r="E23" s="4" t="str">
        <f>VLOOKUP(C23,'Tồn kho tháng 5'!$C$4:$E$13,3,0)</f>
        <v>Gói</v>
      </c>
      <c r="F23" s="3" t="s">
        <v>91</v>
      </c>
      <c r="G23" s="62"/>
      <c r="H23" s="68">
        <v>5</v>
      </c>
      <c r="I23" s="29"/>
      <c r="J23" s="1"/>
    </row>
    <row r="24" spans="1:12" x14ac:dyDescent="0.25">
      <c r="A24" s="26">
        <v>19</v>
      </c>
      <c r="B24" s="4"/>
      <c r="C24" s="4" t="s">
        <v>18</v>
      </c>
      <c r="D24" s="24" t="str">
        <f>VLOOKUP(C24,'Tồn kho tháng 5'!$C$4:$D$13,2,0)</f>
        <v>Bột ngọt</v>
      </c>
      <c r="E24" s="4" t="str">
        <f>VLOOKUP(C24,'Tồn kho tháng 5'!$C$4:$E$13,3,0)</f>
        <v>Gói</v>
      </c>
      <c r="F24" s="3" t="s">
        <v>91</v>
      </c>
      <c r="G24" s="62"/>
      <c r="H24" s="68">
        <v>1</v>
      </c>
      <c r="I24" s="29"/>
      <c r="J24" s="1"/>
    </row>
    <row r="25" spans="1:12" x14ac:dyDescent="0.25">
      <c r="A25" s="26">
        <v>20</v>
      </c>
      <c r="B25" s="4"/>
      <c r="C25" s="4" t="s">
        <v>10</v>
      </c>
      <c r="D25" s="24" t="str">
        <f>VLOOKUP(C25,'Tồn kho tháng 5'!$C$4:$D$13,2,0)</f>
        <v>Nước mắm</v>
      </c>
      <c r="E25" s="4" t="str">
        <f>VLOOKUP(C25,'Tồn kho tháng 5'!$C$4:$E$13,3,0)</f>
        <v>lít</v>
      </c>
      <c r="F25" s="3" t="s">
        <v>91</v>
      </c>
      <c r="G25" s="62"/>
      <c r="H25" s="68">
        <v>2</v>
      </c>
      <c r="I25" s="29"/>
      <c r="J25" s="1"/>
    </row>
    <row r="26" spans="1:12" x14ac:dyDescent="0.25">
      <c r="A26" s="26">
        <v>21</v>
      </c>
      <c r="B26" s="4"/>
      <c r="C26" s="4" t="s">
        <v>4</v>
      </c>
      <c r="D26" s="24" t="str">
        <f>VLOOKUP(C26,'Tồn kho tháng 5'!$C$4:$D$13,2,0)</f>
        <v>Gạo</v>
      </c>
      <c r="E26" s="4" t="str">
        <f>VLOOKUP(C26,'Tồn kho tháng 5'!$C$4:$E$13,3,0)</f>
        <v>kg</v>
      </c>
      <c r="F26" s="70" t="s">
        <v>92</v>
      </c>
      <c r="G26" s="62"/>
      <c r="H26" s="68">
        <v>15</v>
      </c>
      <c r="I26" s="29"/>
      <c r="J26" s="1"/>
    </row>
    <row r="27" spans="1:12" x14ac:dyDescent="0.25">
      <c r="A27" s="26">
        <v>22</v>
      </c>
      <c r="B27" s="4"/>
      <c r="C27" s="4" t="s">
        <v>18</v>
      </c>
      <c r="D27" s="24" t="str">
        <f>VLOOKUP(C27,'Tồn kho tháng 5'!$C$4:$D$13,2,0)</f>
        <v>Bột ngọt</v>
      </c>
      <c r="E27" s="4" t="str">
        <f>VLOOKUP(C27,'Tồn kho tháng 5'!$C$4:$E$13,3,0)</f>
        <v>Gói</v>
      </c>
      <c r="F27" s="70" t="s">
        <v>92</v>
      </c>
      <c r="G27" s="62"/>
      <c r="H27" s="68">
        <v>1</v>
      </c>
      <c r="I27" s="29"/>
      <c r="J27" s="1"/>
    </row>
    <row r="28" spans="1:12" x14ac:dyDescent="0.25">
      <c r="A28" s="26">
        <v>23</v>
      </c>
      <c r="B28" s="4"/>
      <c r="C28" s="4" t="s">
        <v>14</v>
      </c>
      <c r="D28" s="24" t="str">
        <f>VLOOKUP(C28,'Tồn kho tháng 5'!$C$4:$D$13,2,0)</f>
        <v>Bột canh</v>
      </c>
      <c r="E28" s="4" t="str">
        <f>VLOOKUP(C28,'Tồn kho tháng 5'!$C$4:$E$13,3,0)</f>
        <v>Gói</v>
      </c>
      <c r="F28" s="70" t="s">
        <v>92</v>
      </c>
      <c r="G28" s="62"/>
      <c r="H28" s="68">
        <v>2</v>
      </c>
      <c r="I28" s="29"/>
      <c r="J28" s="1"/>
    </row>
    <row r="29" spans="1:12" x14ac:dyDescent="0.25">
      <c r="A29" s="26">
        <v>24</v>
      </c>
      <c r="B29" s="4"/>
      <c r="C29" s="4" t="s">
        <v>22</v>
      </c>
      <c r="D29" s="24" t="str">
        <f>VLOOKUP(C29,'Tồn kho tháng 5'!$C$4:$D$13,2,0)</f>
        <v>Đường</v>
      </c>
      <c r="E29" s="4" t="str">
        <f>VLOOKUP(C29,'Tồn kho tháng 5'!$C$4:$E$13,3,0)</f>
        <v>kg</v>
      </c>
      <c r="F29" s="70" t="s">
        <v>92</v>
      </c>
      <c r="G29" s="62"/>
      <c r="H29" s="68">
        <v>1</v>
      </c>
      <c r="I29" s="29"/>
      <c r="J29" s="1"/>
    </row>
    <row r="30" spans="1:12" x14ac:dyDescent="0.25">
      <c r="A30" s="26">
        <v>25</v>
      </c>
      <c r="B30" s="4"/>
      <c r="C30" s="4" t="s">
        <v>7</v>
      </c>
      <c r="D30" s="24" t="str">
        <f>VLOOKUP(C30,'Tồn kho tháng 5'!$C$4:$D$13,2,0)</f>
        <v>Dầu ăn</v>
      </c>
      <c r="E30" s="4" t="str">
        <f>VLOOKUP(C30,'Tồn kho tháng 5'!$C$4:$E$13,3,0)</f>
        <v>lít</v>
      </c>
      <c r="F30" s="70" t="s">
        <v>92</v>
      </c>
      <c r="G30" s="62"/>
      <c r="H30" s="68">
        <v>1</v>
      </c>
      <c r="I30" s="29"/>
      <c r="J30" s="1"/>
    </row>
    <row r="31" spans="1:12" x14ac:dyDescent="0.25">
      <c r="A31" s="26">
        <v>26</v>
      </c>
      <c r="B31" s="4"/>
      <c r="C31" s="4" t="s">
        <v>10</v>
      </c>
      <c r="D31" s="24" t="str">
        <f>VLOOKUP(C31,'Tồn kho tháng 5'!$C$4:$D$13,2,0)</f>
        <v>Nước mắm</v>
      </c>
      <c r="E31" s="4" t="str">
        <f>VLOOKUP(C31,'Tồn kho tháng 5'!$C$4:$E$13,3,0)</f>
        <v>lít</v>
      </c>
      <c r="F31" s="70" t="s">
        <v>92</v>
      </c>
      <c r="G31" s="62"/>
      <c r="H31" s="68">
        <v>1</v>
      </c>
      <c r="I31" s="29"/>
      <c r="J31" s="1"/>
    </row>
    <row r="32" spans="1:12" x14ac:dyDescent="0.25">
      <c r="A32" s="26">
        <v>27</v>
      </c>
      <c r="B32" s="4"/>
      <c r="C32" s="4" t="s">
        <v>76</v>
      </c>
      <c r="D32" s="24" t="str">
        <f>VLOOKUP(C32,'Tồn kho tháng 5'!$C$13:$D$14,2,0)</f>
        <v>Mỳ tôm</v>
      </c>
      <c r="E32" s="4" t="str">
        <f>VLOOKUP(C32,'Tồn kho tháng 5'!$C$13:$E$14,3,0)</f>
        <v>Gói</v>
      </c>
      <c r="F32" s="70" t="s">
        <v>92</v>
      </c>
      <c r="G32" s="62"/>
      <c r="H32" s="68">
        <v>10</v>
      </c>
      <c r="I32" s="29"/>
      <c r="J32" s="1"/>
    </row>
    <row r="33" spans="1:10" x14ac:dyDescent="0.25">
      <c r="A33" s="26">
        <v>28</v>
      </c>
      <c r="B33" s="4"/>
      <c r="C33" s="4" t="s">
        <v>4</v>
      </c>
      <c r="D33" s="24" t="str">
        <f>VLOOKUP(C33,'Tồn kho tháng 5'!$C$4:$D$13,2,0)</f>
        <v>Gạo</v>
      </c>
      <c r="E33" s="4" t="str">
        <f>VLOOKUP(C33,'Tồn kho tháng 5'!$C$4:$E$13,3,0)</f>
        <v>kg</v>
      </c>
      <c r="F33" s="70" t="s">
        <v>93</v>
      </c>
      <c r="G33" s="62"/>
      <c r="H33" s="68">
        <v>20</v>
      </c>
      <c r="I33" s="29"/>
      <c r="J33" s="1"/>
    </row>
    <row r="34" spans="1:10" x14ac:dyDescent="0.25">
      <c r="A34" s="26">
        <v>29</v>
      </c>
      <c r="B34" s="4"/>
      <c r="C34" s="4" t="s">
        <v>18</v>
      </c>
      <c r="D34" s="24" t="str">
        <f>VLOOKUP(C34,'Tồn kho tháng 5'!$C$4:$D$13,2,0)</f>
        <v>Bột ngọt</v>
      </c>
      <c r="E34" s="4" t="str">
        <f>VLOOKUP(C34,'Tồn kho tháng 5'!$C$4:$E$13,3,0)</f>
        <v>Gói</v>
      </c>
      <c r="F34" s="70" t="s">
        <v>93</v>
      </c>
      <c r="G34" s="62"/>
      <c r="H34" s="68">
        <v>1</v>
      </c>
      <c r="I34" s="29"/>
      <c r="J34" s="1"/>
    </row>
    <row r="35" spans="1:10" x14ac:dyDescent="0.25">
      <c r="A35" s="26">
        <v>30</v>
      </c>
      <c r="B35" s="4"/>
      <c r="C35" s="4" t="s">
        <v>14</v>
      </c>
      <c r="D35" s="24" t="str">
        <f>VLOOKUP(C35,'Tồn kho tháng 5'!$C$4:$D$13,2,0)</f>
        <v>Bột canh</v>
      </c>
      <c r="E35" s="4" t="str">
        <f>VLOOKUP(C35,'Tồn kho tháng 5'!$C$4:$E$13,3,0)</f>
        <v>Gói</v>
      </c>
      <c r="F35" s="70" t="s">
        <v>93</v>
      </c>
      <c r="G35" s="62"/>
      <c r="H35" s="68">
        <v>2</v>
      </c>
      <c r="I35" s="29"/>
      <c r="J35" s="1"/>
    </row>
    <row r="36" spans="1:10" x14ac:dyDescent="0.25">
      <c r="A36" s="26">
        <v>31</v>
      </c>
      <c r="B36" s="4"/>
      <c r="C36" s="4" t="s">
        <v>22</v>
      </c>
      <c r="D36" s="24" t="str">
        <f>VLOOKUP(C36,'Tồn kho tháng 5'!$C$4:$D$13,2,0)</f>
        <v>Đường</v>
      </c>
      <c r="E36" s="4" t="str">
        <f>VLOOKUP(C36,'Tồn kho tháng 5'!$C$4:$E$13,3,0)</f>
        <v>kg</v>
      </c>
      <c r="F36" s="70" t="s">
        <v>94</v>
      </c>
      <c r="G36" s="62"/>
      <c r="H36" s="68">
        <v>1</v>
      </c>
      <c r="I36" s="29"/>
      <c r="J36" s="1"/>
    </row>
    <row r="37" spans="1:10" x14ac:dyDescent="0.25">
      <c r="A37" s="26">
        <v>32</v>
      </c>
      <c r="B37" s="4"/>
      <c r="C37" s="4" t="s">
        <v>7</v>
      </c>
      <c r="D37" s="24" t="str">
        <f>VLOOKUP(C37,'Tồn kho tháng 5'!$C$4:$D$13,2,0)</f>
        <v>Dầu ăn</v>
      </c>
      <c r="E37" s="4" t="str">
        <f>VLOOKUP(C37,'Tồn kho tháng 5'!$C$4:$E$13,3,0)</f>
        <v>lít</v>
      </c>
      <c r="F37" s="70" t="s">
        <v>94</v>
      </c>
      <c r="G37" s="62"/>
      <c r="H37" s="68">
        <v>1</v>
      </c>
      <c r="I37" s="29"/>
      <c r="J37" s="1"/>
    </row>
    <row r="38" spans="1:10" x14ac:dyDescent="0.25">
      <c r="A38" s="26">
        <v>33</v>
      </c>
      <c r="B38" s="4"/>
      <c r="C38" s="4" t="s">
        <v>10</v>
      </c>
      <c r="D38" s="24" t="str">
        <f>VLOOKUP(C38,'Tồn kho tháng 5'!$C$4:$D$13,2,0)</f>
        <v>Nước mắm</v>
      </c>
      <c r="E38" s="4" t="str">
        <f>VLOOKUP(C38,'Tồn kho tháng 5'!$C$4:$E$13,3,0)</f>
        <v>lít</v>
      </c>
      <c r="F38" s="70" t="s">
        <v>94</v>
      </c>
      <c r="G38" s="62"/>
      <c r="H38" s="68">
        <v>1</v>
      </c>
      <c r="I38" s="29"/>
      <c r="J38" s="1"/>
    </row>
    <row r="39" spans="1:10" x14ac:dyDescent="0.25">
      <c r="A39" s="26">
        <v>34</v>
      </c>
      <c r="B39" s="4"/>
      <c r="C39" s="4" t="s">
        <v>76</v>
      </c>
      <c r="D39" s="24" t="str">
        <f>VLOOKUP(C39,'Tồn kho tháng 5'!$C$13:$D$14,2,0)</f>
        <v>Mỳ tôm</v>
      </c>
      <c r="E39" s="4" t="str">
        <f>VLOOKUP(C39,'Tồn kho tháng 5'!$C$13:$E$14,3,0)</f>
        <v>Gói</v>
      </c>
      <c r="F39" s="70" t="s">
        <v>94</v>
      </c>
      <c r="G39" s="62"/>
      <c r="H39" s="68">
        <v>10</v>
      </c>
      <c r="I39" s="29"/>
      <c r="J39" s="1"/>
    </row>
    <row r="40" spans="1:10" x14ac:dyDescent="0.25">
      <c r="A40" s="26">
        <v>35</v>
      </c>
      <c r="B40" s="4"/>
      <c r="C40" s="4" t="s">
        <v>4</v>
      </c>
      <c r="D40" s="24" t="str">
        <f>VLOOKUP(C40,'Tồn kho tháng 5'!$C$4:$D$13,2,0)</f>
        <v>Gạo</v>
      </c>
      <c r="E40" s="4" t="str">
        <f>VLOOKUP(C40,'Tồn kho tháng 5'!$C$4:$E$13,3,0)</f>
        <v>kg</v>
      </c>
      <c r="F40" s="70" t="s">
        <v>95</v>
      </c>
      <c r="G40" s="62"/>
      <c r="H40" s="68">
        <v>10</v>
      </c>
      <c r="I40" s="29"/>
      <c r="J40" s="1"/>
    </row>
    <row r="41" spans="1:10" x14ac:dyDescent="0.25">
      <c r="A41" s="26">
        <v>36</v>
      </c>
      <c r="B41" s="4"/>
      <c r="C41" s="4" t="s">
        <v>7</v>
      </c>
      <c r="D41" s="24" t="str">
        <f>VLOOKUP(C41,'Tồn kho tháng 5'!$C$4:$D$13,2,0)</f>
        <v>Dầu ăn</v>
      </c>
      <c r="E41" s="4" t="str">
        <f>VLOOKUP(C41,'Tồn kho tháng 5'!$C$4:$E$13,3,0)</f>
        <v>lít</v>
      </c>
      <c r="F41" s="70" t="s">
        <v>95</v>
      </c>
      <c r="G41" s="62"/>
      <c r="H41" s="68">
        <v>1</v>
      </c>
      <c r="I41" s="29"/>
      <c r="J41" s="1"/>
    </row>
    <row r="42" spans="1:10" x14ac:dyDescent="0.25">
      <c r="A42" s="26">
        <v>37</v>
      </c>
      <c r="B42" s="4"/>
      <c r="C42" s="4" t="s">
        <v>4</v>
      </c>
      <c r="D42" s="24" t="str">
        <f>VLOOKUP(C42,'Tồn kho tháng 5'!$C$4:$D$13,2,0)</f>
        <v>Gạo</v>
      </c>
      <c r="E42" s="4" t="str">
        <f>VLOOKUP(C42,'Tồn kho tháng 5'!$C$4:$E$13,3,0)</f>
        <v>kg</v>
      </c>
      <c r="F42" s="70" t="s">
        <v>96</v>
      </c>
      <c r="G42" s="62"/>
      <c r="H42" s="68">
        <v>15</v>
      </c>
      <c r="I42" s="29"/>
      <c r="J42" s="1"/>
    </row>
    <row r="43" spans="1:10" x14ac:dyDescent="0.25">
      <c r="A43" s="26">
        <v>38</v>
      </c>
      <c r="B43" s="4"/>
      <c r="C43" s="4" t="s">
        <v>18</v>
      </c>
      <c r="D43" s="24" t="str">
        <f>VLOOKUP(C43,'Tồn kho tháng 5'!$C$4:$D$13,2,0)</f>
        <v>Bột ngọt</v>
      </c>
      <c r="E43" s="4" t="str">
        <f>VLOOKUP(C43,'Tồn kho tháng 5'!$C$4:$E$13,3,0)</f>
        <v>Gói</v>
      </c>
      <c r="F43" s="70" t="s">
        <v>96</v>
      </c>
      <c r="G43" s="62"/>
      <c r="H43" s="68">
        <v>1</v>
      </c>
      <c r="I43" s="29"/>
      <c r="J43" s="1"/>
    </row>
    <row r="44" spans="1:10" x14ac:dyDescent="0.25">
      <c r="A44" s="26">
        <v>39</v>
      </c>
      <c r="B44" s="4"/>
      <c r="C44" s="4" t="s">
        <v>14</v>
      </c>
      <c r="D44" s="24" t="str">
        <f>VLOOKUP(C44,'Tồn kho tháng 5'!$C$4:$D$13,2,0)</f>
        <v>Bột canh</v>
      </c>
      <c r="E44" s="4" t="str">
        <f>VLOOKUP(C44,'Tồn kho tháng 5'!$C$4:$E$13,3,0)</f>
        <v>Gói</v>
      </c>
      <c r="F44" s="70" t="s">
        <v>96</v>
      </c>
      <c r="G44" s="62"/>
      <c r="H44" s="68">
        <v>2</v>
      </c>
      <c r="I44" s="29"/>
      <c r="J44" s="1"/>
    </row>
    <row r="45" spans="1:10" x14ac:dyDescent="0.25">
      <c r="A45" s="26">
        <v>40</v>
      </c>
      <c r="B45" s="4"/>
      <c r="C45" s="4" t="s">
        <v>22</v>
      </c>
      <c r="D45" s="24" t="str">
        <f>VLOOKUP(C45,'Tồn kho tháng 5'!$C$4:$D$13,2,0)</f>
        <v>Đường</v>
      </c>
      <c r="E45" s="4" t="str">
        <f>VLOOKUP(C45,'Tồn kho tháng 5'!$C$4:$E$13,3,0)</f>
        <v>kg</v>
      </c>
      <c r="F45" s="70" t="s">
        <v>96</v>
      </c>
      <c r="G45" s="62"/>
      <c r="H45" s="68">
        <v>1</v>
      </c>
      <c r="I45" s="29"/>
      <c r="J45" s="1"/>
    </row>
    <row r="46" spans="1:10" x14ac:dyDescent="0.25">
      <c r="A46" s="26">
        <v>41</v>
      </c>
      <c r="B46" s="4"/>
      <c r="C46" s="4" t="s">
        <v>7</v>
      </c>
      <c r="D46" s="24" t="str">
        <f>VLOOKUP(C46,'Tồn kho tháng 5'!$C$4:$D$13,2,0)</f>
        <v>Dầu ăn</v>
      </c>
      <c r="E46" s="4" t="str">
        <f>VLOOKUP(C46,'Tồn kho tháng 5'!$C$4:$E$13,3,0)</f>
        <v>lít</v>
      </c>
      <c r="F46" s="70" t="s">
        <v>96</v>
      </c>
      <c r="G46" s="62"/>
      <c r="H46" s="68">
        <v>1</v>
      </c>
      <c r="I46" s="29"/>
      <c r="J46" s="1"/>
    </row>
    <row r="47" spans="1:10" x14ac:dyDescent="0.25">
      <c r="A47" s="26">
        <v>42</v>
      </c>
      <c r="B47" s="4"/>
      <c r="C47" s="4" t="s">
        <v>10</v>
      </c>
      <c r="D47" s="24" t="str">
        <f>VLOOKUP(C47,'Tồn kho tháng 5'!$C$4:$D$13,2,0)</f>
        <v>Nước mắm</v>
      </c>
      <c r="E47" s="4" t="str">
        <f>VLOOKUP(C47,'Tồn kho tháng 5'!$C$4:$E$13,3,0)</f>
        <v>lít</v>
      </c>
      <c r="F47" s="70" t="s">
        <v>96</v>
      </c>
      <c r="G47" s="62"/>
      <c r="H47" s="68">
        <v>1</v>
      </c>
      <c r="I47" s="29"/>
      <c r="J47" s="1"/>
    </row>
    <row r="48" spans="1:10" x14ac:dyDescent="0.25">
      <c r="A48" s="26">
        <v>43</v>
      </c>
      <c r="B48" s="4"/>
      <c r="C48" s="4" t="s">
        <v>76</v>
      </c>
      <c r="D48" s="24" t="str">
        <f>VLOOKUP(C48,'Tồn kho tháng 5'!$C$13:$D$14,2,0)</f>
        <v>Mỳ tôm</v>
      </c>
      <c r="E48" s="4" t="str">
        <f>VLOOKUP(C48,'Tồn kho tháng 5'!$C$13:$E$14,3,0)</f>
        <v>Gói</v>
      </c>
      <c r="F48" s="70" t="s">
        <v>96</v>
      </c>
      <c r="G48" s="62"/>
      <c r="H48" s="68">
        <v>10</v>
      </c>
      <c r="I48" s="29"/>
      <c r="J48" s="1"/>
    </row>
    <row r="49" spans="1:10" x14ac:dyDescent="0.25">
      <c r="A49" s="26">
        <v>44</v>
      </c>
      <c r="B49" s="4"/>
      <c r="C49" s="4" t="s">
        <v>4</v>
      </c>
      <c r="D49" s="24" t="str">
        <f>VLOOKUP(C49,'Tồn kho tháng 5'!$C$4:$D$13,2,0)</f>
        <v>Gạo</v>
      </c>
      <c r="E49" s="4" t="str">
        <f>VLOOKUP(C49,'Tồn kho tháng 5'!$C$4:$E$13,3,0)</f>
        <v>kg</v>
      </c>
      <c r="F49" s="70" t="s">
        <v>97</v>
      </c>
      <c r="G49" s="62"/>
      <c r="H49" s="68">
        <v>15</v>
      </c>
      <c r="I49" s="29"/>
      <c r="J49" s="1"/>
    </row>
    <row r="50" spans="1:10" x14ac:dyDescent="0.25">
      <c r="A50" s="26">
        <v>45</v>
      </c>
      <c r="B50" s="4"/>
      <c r="C50" s="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70" t="s">
        <v>97</v>
      </c>
      <c r="G50" s="62"/>
      <c r="H50" s="68">
        <v>1</v>
      </c>
      <c r="I50" s="29"/>
      <c r="J50" s="1"/>
    </row>
    <row r="51" spans="1:10" x14ac:dyDescent="0.25">
      <c r="A51" s="26">
        <v>46</v>
      </c>
      <c r="B51" s="4"/>
      <c r="C51" s="4" t="s">
        <v>14</v>
      </c>
      <c r="D51" s="24" t="str">
        <f>VLOOKUP(C51,'Tồn kho tháng 5'!$C$4:$D$13,2,0)</f>
        <v>Bột canh</v>
      </c>
      <c r="E51" s="4" t="str">
        <f>VLOOKUP(C51,'Tồn kho tháng 5'!$C$4:$E$13,3,0)</f>
        <v>Gói</v>
      </c>
      <c r="F51" s="70" t="s">
        <v>97</v>
      </c>
      <c r="G51" s="62"/>
      <c r="H51" s="68">
        <v>2</v>
      </c>
      <c r="I51" s="29"/>
      <c r="J51" s="1"/>
    </row>
    <row r="52" spans="1:10" x14ac:dyDescent="0.25">
      <c r="A52" s="26">
        <v>47</v>
      </c>
      <c r="B52" s="4"/>
      <c r="C52" s="4" t="s">
        <v>22</v>
      </c>
      <c r="D52" s="24" t="str">
        <f>VLOOKUP(C52,'Tồn kho tháng 5'!$C$4:$D$13,2,0)</f>
        <v>Đường</v>
      </c>
      <c r="E52" s="4" t="str">
        <f>VLOOKUP(C52,'Tồn kho tháng 5'!$C$4:$E$13,3,0)</f>
        <v>kg</v>
      </c>
      <c r="F52" s="70" t="s">
        <v>97</v>
      </c>
      <c r="G52" s="62"/>
      <c r="H52" s="68">
        <v>1</v>
      </c>
      <c r="I52" s="29"/>
      <c r="J52" s="1"/>
    </row>
    <row r="53" spans="1:10" x14ac:dyDescent="0.25">
      <c r="A53" s="26">
        <v>48</v>
      </c>
      <c r="B53" s="4"/>
      <c r="C53" s="4" t="s">
        <v>7</v>
      </c>
      <c r="D53" s="24" t="str">
        <f>VLOOKUP(C53,'Tồn kho tháng 5'!$C$4:$D$13,2,0)</f>
        <v>Dầu ăn</v>
      </c>
      <c r="E53" s="4" t="str">
        <f>VLOOKUP(C53,'Tồn kho tháng 5'!$C$4:$E$13,3,0)</f>
        <v>lít</v>
      </c>
      <c r="F53" s="70" t="s">
        <v>97</v>
      </c>
      <c r="G53" s="62"/>
      <c r="H53" s="68">
        <v>1</v>
      </c>
      <c r="I53" s="29"/>
      <c r="J53" s="1"/>
    </row>
    <row r="54" spans="1:10" x14ac:dyDescent="0.25">
      <c r="A54" s="26">
        <v>49</v>
      </c>
      <c r="B54" s="4"/>
      <c r="C54" s="4" t="s">
        <v>10</v>
      </c>
      <c r="D54" s="24" t="str">
        <f>VLOOKUP(C54,'Tồn kho tháng 5'!$C$4:$D$13,2,0)</f>
        <v>Nước mắm</v>
      </c>
      <c r="E54" s="4" t="str">
        <f>VLOOKUP(C54,'Tồn kho tháng 5'!$C$4:$E$13,3,0)</f>
        <v>lít</v>
      </c>
      <c r="F54" s="70" t="s">
        <v>97</v>
      </c>
      <c r="G54" s="62"/>
      <c r="H54" s="68">
        <v>1</v>
      </c>
      <c r="I54" s="29"/>
      <c r="J54" s="1"/>
    </row>
    <row r="55" spans="1:10" x14ac:dyDescent="0.25">
      <c r="A55" s="26">
        <v>50</v>
      </c>
      <c r="B55" s="4"/>
      <c r="C55" s="4" t="s">
        <v>76</v>
      </c>
      <c r="D55" s="24" t="str">
        <f>VLOOKUP(C55,'Tồn kho tháng 5'!$C$13:$D$14,2,0)</f>
        <v>Mỳ tôm</v>
      </c>
      <c r="E55" s="4" t="str">
        <f>VLOOKUP(C55,'Tồn kho tháng 5'!$C$13:$E$14,3,0)</f>
        <v>Gói</v>
      </c>
      <c r="F55" s="70" t="s">
        <v>97</v>
      </c>
      <c r="G55" s="62"/>
      <c r="H55" s="68">
        <v>10</v>
      </c>
      <c r="I55" s="29"/>
      <c r="J55" s="1"/>
    </row>
    <row r="56" spans="1:10" x14ac:dyDescent="0.25">
      <c r="A56" s="26">
        <v>51</v>
      </c>
      <c r="B56" s="4"/>
      <c r="C56" s="4" t="s">
        <v>4</v>
      </c>
      <c r="D56" s="24" t="str">
        <f>VLOOKUP(C56,'Tồn kho tháng 5'!$C$4:$D$13,2,0)</f>
        <v>Gạo</v>
      </c>
      <c r="E56" s="4" t="str">
        <f>VLOOKUP(C56,'Tồn kho tháng 5'!$C$4:$E$13,3,0)</f>
        <v>kg</v>
      </c>
      <c r="F56" s="70" t="s">
        <v>98</v>
      </c>
      <c r="G56" s="62"/>
      <c r="H56" s="68">
        <v>15</v>
      </c>
      <c r="I56" s="29"/>
      <c r="J56" s="1"/>
    </row>
    <row r="57" spans="1:10" x14ac:dyDescent="0.25">
      <c r="A57" s="26">
        <v>52</v>
      </c>
      <c r="B57" s="4"/>
      <c r="C57" s="4" t="s">
        <v>18</v>
      </c>
      <c r="D57" s="24" t="str">
        <f>VLOOKUP(C57,'Tồn kho tháng 5'!$C$4:$D$13,2,0)</f>
        <v>Bột ngọt</v>
      </c>
      <c r="E57" s="4" t="str">
        <f>VLOOKUP(C57,'Tồn kho tháng 5'!$C$4:$E$13,3,0)</f>
        <v>Gói</v>
      </c>
      <c r="F57" s="70" t="s">
        <v>98</v>
      </c>
      <c r="G57" s="62"/>
      <c r="H57" s="68">
        <v>1</v>
      </c>
      <c r="I57" s="29"/>
      <c r="J57" s="1"/>
    </row>
    <row r="58" spans="1:10" x14ac:dyDescent="0.25">
      <c r="A58" s="26">
        <v>53</v>
      </c>
      <c r="B58" s="4"/>
      <c r="C58" s="4" t="s">
        <v>14</v>
      </c>
      <c r="D58" s="24" t="str">
        <f>VLOOKUP(C58,'Tồn kho tháng 5'!$C$4:$D$13,2,0)</f>
        <v>Bột canh</v>
      </c>
      <c r="E58" s="4" t="str">
        <f>VLOOKUP(C58,'Tồn kho tháng 5'!$C$4:$E$13,3,0)</f>
        <v>Gói</v>
      </c>
      <c r="F58" s="70" t="s">
        <v>98</v>
      </c>
      <c r="G58" s="62"/>
      <c r="H58" s="68">
        <v>2</v>
      </c>
      <c r="I58" s="29"/>
      <c r="J58" s="1"/>
    </row>
    <row r="59" spans="1:10" x14ac:dyDescent="0.25">
      <c r="A59" s="26">
        <v>54</v>
      </c>
      <c r="B59" s="4"/>
      <c r="C59" s="4" t="s">
        <v>22</v>
      </c>
      <c r="D59" s="24" t="str">
        <f>VLOOKUP(C59,'Tồn kho tháng 5'!$C$4:$D$13,2,0)</f>
        <v>Đường</v>
      </c>
      <c r="E59" s="4" t="str">
        <f>VLOOKUP(C59,'Tồn kho tháng 5'!$C$4:$E$13,3,0)</f>
        <v>kg</v>
      </c>
      <c r="F59" s="70" t="s">
        <v>98</v>
      </c>
      <c r="G59" s="62"/>
      <c r="H59" s="68">
        <v>1</v>
      </c>
      <c r="I59" s="29"/>
      <c r="J59" s="1"/>
    </row>
    <row r="60" spans="1:10" x14ac:dyDescent="0.25">
      <c r="A60" s="26">
        <v>55</v>
      </c>
      <c r="B60" s="4"/>
      <c r="C60" s="4" t="s">
        <v>7</v>
      </c>
      <c r="D60" s="24" t="str">
        <f>VLOOKUP(C60,'Tồn kho tháng 5'!$C$4:$D$13,2,0)</f>
        <v>Dầu ăn</v>
      </c>
      <c r="E60" s="4" t="str">
        <f>VLOOKUP(C60,'Tồn kho tháng 5'!$C$4:$E$13,3,0)</f>
        <v>lít</v>
      </c>
      <c r="F60" s="70" t="s">
        <v>98</v>
      </c>
      <c r="G60" s="62"/>
      <c r="H60" s="68">
        <v>1</v>
      </c>
      <c r="I60" s="29"/>
      <c r="J60" s="1"/>
    </row>
    <row r="61" spans="1:10" x14ac:dyDescent="0.25">
      <c r="A61" s="26">
        <v>56</v>
      </c>
      <c r="B61" s="4"/>
      <c r="C61" s="4" t="s">
        <v>10</v>
      </c>
      <c r="D61" s="24" t="str">
        <f>VLOOKUP(C61,'Tồn kho tháng 5'!$C$4:$D$13,2,0)</f>
        <v>Nước mắm</v>
      </c>
      <c r="E61" s="4" t="str">
        <f>VLOOKUP(C61,'Tồn kho tháng 5'!$C$4:$E$13,3,0)</f>
        <v>lít</v>
      </c>
      <c r="F61" s="70" t="s">
        <v>98</v>
      </c>
      <c r="G61" s="62"/>
      <c r="H61" s="68">
        <v>1</v>
      </c>
      <c r="I61" s="29"/>
      <c r="J61" s="1"/>
    </row>
    <row r="62" spans="1:10" x14ac:dyDescent="0.25">
      <c r="A62" s="26">
        <v>57</v>
      </c>
      <c r="B62" s="4"/>
      <c r="C62" s="4" t="s">
        <v>76</v>
      </c>
      <c r="D62" s="24" t="str">
        <f>VLOOKUP(C62,'Tồn kho tháng 5'!$C$13:$D$14,2,0)</f>
        <v>Mỳ tôm</v>
      </c>
      <c r="E62" s="4" t="str">
        <f>VLOOKUP(C62,'Tồn kho tháng 5'!$C$13:$E$14,3,0)</f>
        <v>Gói</v>
      </c>
      <c r="F62" s="70" t="s">
        <v>98</v>
      </c>
      <c r="G62" s="62"/>
      <c r="H62" s="68">
        <v>10</v>
      </c>
      <c r="I62" s="29"/>
      <c r="J62" s="1"/>
    </row>
    <row r="63" spans="1:10" x14ac:dyDescent="0.25">
      <c r="A63" s="26">
        <v>58</v>
      </c>
      <c r="B63" s="4"/>
      <c r="C63" s="4" t="s">
        <v>4</v>
      </c>
      <c r="D63" s="24" t="str">
        <f>VLOOKUP(C63,'Tồn kho tháng 5'!$C$4:$D$13,2,0)</f>
        <v>Gạo</v>
      </c>
      <c r="E63" s="4" t="str">
        <f>VLOOKUP(C63,'Tồn kho tháng 5'!$C$4:$E$13,3,0)</f>
        <v>kg</v>
      </c>
      <c r="F63" s="70" t="s">
        <v>99</v>
      </c>
      <c r="G63" s="62"/>
      <c r="H63" s="68">
        <v>15</v>
      </c>
      <c r="I63" s="29"/>
      <c r="J63" s="1"/>
    </row>
    <row r="64" spans="1:10" x14ac:dyDescent="0.25">
      <c r="A64" s="26">
        <v>59</v>
      </c>
      <c r="B64" s="4"/>
      <c r="C64" s="4" t="s">
        <v>4</v>
      </c>
      <c r="D64" s="24" t="str">
        <f>VLOOKUP(C64,'Tồn kho tháng 5'!$C$4:$D$13,2,0)</f>
        <v>Gạo</v>
      </c>
      <c r="E64" s="4" t="str">
        <f>VLOOKUP(C64,'Tồn kho tháng 5'!$C$4:$E$13,3,0)</f>
        <v>kg</v>
      </c>
      <c r="F64" s="70" t="s">
        <v>100</v>
      </c>
      <c r="G64" s="62"/>
      <c r="H64" s="68">
        <v>20</v>
      </c>
      <c r="I64" s="29"/>
      <c r="J64" s="1"/>
    </row>
    <row r="65" spans="1:10" x14ac:dyDescent="0.25">
      <c r="A65" s="26">
        <v>60</v>
      </c>
      <c r="B65" s="4"/>
      <c r="C65" s="4" t="s">
        <v>18</v>
      </c>
      <c r="D65" s="24" t="str">
        <f>VLOOKUP(C65,'Tồn kho tháng 5'!$C$4:$D$13,2,0)</f>
        <v>Bột ngọt</v>
      </c>
      <c r="E65" s="4" t="str">
        <f>VLOOKUP(C65,'Tồn kho tháng 5'!$C$4:$E$13,3,0)</f>
        <v>Gói</v>
      </c>
      <c r="F65" s="70" t="s">
        <v>100</v>
      </c>
      <c r="G65" s="62"/>
      <c r="H65" s="68">
        <v>1</v>
      </c>
      <c r="I65" s="29"/>
      <c r="J65" s="1"/>
    </row>
    <row r="66" spans="1:10" x14ac:dyDescent="0.25">
      <c r="A66" s="26">
        <v>61</v>
      </c>
      <c r="B66" s="4"/>
      <c r="C66" s="4" t="s">
        <v>14</v>
      </c>
      <c r="D66" s="24" t="str">
        <f>VLOOKUP(C66,'Tồn kho tháng 5'!$C$4:$D$13,2,0)</f>
        <v>Bột canh</v>
      </c>
      <c r="E66" s="4" t="str">
        <f>VLOOKUP(C66,'Tồn kho tháng 5'!$C$4:$E$13,3,0)</f>
        <v>Gói</v>
      </c>
      <c r="F66" s="70" t="s">
        <v>100</v>
      </c>
      <c r="G66" s="62"/>
      <c r="H66" s="68">
        <v>2</v>
      </c>
      <c r="I66" s="29"/>
      <c r="J66" s="1"/>
    </row>
    <row r="67" spans="1:10" x14ac:dyDescent="0.25">
      <c r="A67" s="26">
        <v>62</v>
      </c>
      <c r="B67" s="4"/>
      <c r="C67" s="4" t="s">
        <v>22</v>
      </c>
      <c r="D67" s="24" t="str">
        <f>VLOOKUP(C67,'Tồn kho tháng 5'!$C$4:$D$13,2,0)</f>
        <v>Đường</v>
      </c>
      <c r="E67" s="4" t="str">
        <f>VLOOKUP(C67,'Tồn kho tháng 5'!$C$4:$E$13,3,0)</f>
        <v>kg</v>
      </c>
      <c r="F67" s="70" t="s">
        <v>100</v>
      </c>
      <c r="G67" s="62"/>
      <c r="H67" s="68">
        <v>1</v>
      </c>
      <c r="I67" s="29"/>
      <c r="J67" s="1"/>
    </row>
    <row r="68" spans="1:10" x14ac:dyDescent="0.25">
      <c r="A68" s="26">
        <v>63</v>
      </c>
      <c r="B68" s="4"/>
      <c r="C68" s="4" t="s">
        <v>7</v>
      </c>
      <c r="D68" s="24" t="str">
        <f>VLOOKUP(C68,'Tồn kho tháng 5'!$C$4:$D$13,2,0)</f>
        <v>Dầu ăn</v>
      </c>
      <c r="E68" s="4" t="str">
        <f>VLOOKUP(C68,'Tồn kho tháng 5'!$C$4:$E$13,3,0)</f>
        <v>lít</v>
      </c>
      <c r="F68" s="70" t="s">
        <v>100</v>
      </c>
      <c r="G68" s="62"/>
      <c r="H68" s="68">
        <v>1</v>
      </c>
      <c r="I68" s="29"/>
      <c r="J68" s="1"/>
    </row>
    <row r="69" spans="1:10" x14ac:dyDescent="0.25">
      <c r="A69" s="26">
        <v>64</v>
      </c>
      <c r="B69" s="4"/>
      <c r="C69" s="4" t="s">
        <v>10</v>
      </c>
      <c r="D69" s="24" t="str">
        <f>VLOOKUP(C69,'Tồn kho tháng 5'!$C$4:$D$13,2,0)</f>
        <v>Nước mắm</v>
      </c>
      <c r="E69" s="4" t="str">
        <f>VLOOKUP(C69,'Tồn kho tháng 5'!$C$4:$E$13,3,0)</f>
        <v>lít</v>
      </c>
      <c r="F69" s="70" t="s">
        <v>100</v>
      </c>
      <c r="G69" s="62"/>
      <c r="H69" s="68">
        <v>1</v>
      </c>
      <c r="I69" s="29"/>
      <c r="J69" s="1"/>
    </row>
    <row r="70" spans="1:10" x14ac:dyDescent="0.25">
      <c r="A70" s="26">
        <v>65</v>
      </c>
      <c r="B70" s="4"/>
      <c r="C70" s="4" t="s">
        <v>81</v>
      </c>
      <c r="D70" s="24" t="str">
        <f>VLOOKUP(C70,'Tồn kho tháng 5'!$C$13:$D$15,2,0)</f>
        <v>Sữa bột</v>
      </c>
      <c r="E70" s="4" t="str">
        <f>VLOOKUP(C70,'Tồn kho tháng 5'!$C$13:$E$15,3,0)</f>
        <v>Hộp</v>
      </c>
      <c r="F70" s="70" t="s">
        <v>100</v>
      </c>
      <c r="G70" s="62"/>
      <c r="H70" s="68">
        <v>1</v>
      </c>
      <c r="I70" s="29"/>
      <c r="J70" s="1"/>
    </row>
    <row r="71" spans="1:10" x14ac:dyDescent="0.25">
      <c r="A71" s="26">
        <v>66</v>
      </c>
      <c r="B71" s="4"/>
      <c r="C71" s="4" t="s">
        <v>76</v>
      </c>
      <c r="D71" s="24" t="str">
        <f>VLOOKUP(C71,'Tồn kho tháng 5'!$C$13:$D$14,2,0)</f>
        <v>Mỳ tôm</v>
      </c>
      <c r="E71" s="4" t="str">
        <f>VLOOKUP(C71,'Tồn kho tháng 5'!$C$13:$E$14,3,0)</f>
        <v>Gói</v>
      </c>
      <c r="F71" s="70" t="s">
        <v>100</v>
      </c>
      <c r="G71" s="62"/>
      <c r="H71" s="68">
        <v>10</v>
      </c>
      <c r="I71" s="29"/>
      <c r="J71" s="1"/>
    </row>
    <row r="72" spans="1:10" x14ac:dyDescent="0.25">
      <c r="A72" s="26">
        <v>67</v>
      </c>
      <c r="B72" s="4"/>
      <c r="C72" s="4" t="s">
        <v>4</v>
      </c>
      <c r="D72" s="24" t="str">
        <f>VLOOKUP(C72,'Tồn kho tháng 5'!$C$4:$D$13,2,0)</f>
        <v>Gạo</v>
      </c>
      <c r="E72" s="4" t="str">
        <f>VLOOKUP(C72,'Tồn kho tháng 5'!$C$4:$E$13,3,0)</f>
        <v>kg</v>
      </c>
      <c r="F72" s="70" t="s">
        <v>101</v>
      </c>
      <c r="G72" s="62"/>
      <c r="H72" s="68">
        <v>20</v>
      </c>
      <c r="I72" s="29"/>
      <c r="J72" s="1"/>
    </row>
    <row r="73" spans="1:10" x14ac:dyDescent="0.25">
      <c r="A73" s="26">
        <v>68</v>
      </c>
      <c r="B73" s="4"/>
      <c r="C73" s="4" t="s">
        <v>18</v>
      </c>
      <c r="D73" s="24" t="str">
        <f>VLOOKUP(C73,'Tồn kho tháng 5'!$C$4:$D$13,2,0)</f>
        <v>Bột ngọt</v>
      </c>
      <c r="E73" s="4" t="str">
        <f>VLOOKUP(C73,'Tồn kho tháng 5'!$C$4:$E$13,3,0)</f>
        <v>Gói</v>
      </c>
      <c r="F73" s="70" t="s">
        <v>101</v>
      </c>
      <c r="G73" s="62"/>
      <c r="H73" s="68">
        <v>1</v>
      </c>
      <c r="I73" s="29"/>
      <c r="J73" s="1"/>
    </row>
    <row r="74" spans="1:10" x14ac:dyDescent="0.25">
      <c r="A74" s="26">
        <v>69</v>
      </c>
      <c r="B74" s="4"/>
      <c r="C74" s="4" t="s">
        <v>14</v>
      </c>
      <c r="D74" s="24" t="str">
        <f>VLOOKUP(C74,'Tồn kho tháng 5'!$C$4:$D$13,2,0)</f>
        <v>Bột canh</v>
      </c>
      <c r="E74" s="4" t="str">
        <f>VLOOKUP(C74,'Tồn kho tháng 5'!$C$4:$E$13,3,0)</f>
        <v>Gói</v>
      </c>
      <c r="F74" s="70" t="s">
        <v>101</v>
      </c>
      <c r="G74" s="62"/>
      <c r="H74" s="68">
        <v>2</v>
      </c>
      <c r="I74" s="29"/>
      <c r="J74" s="1"/>
    </row>
    <row r="75" spans="1:10" x14ac:dyDescent="0.25">
      <c r="A75" s="26">
        <v>70</v>
      </c>
      <c r="B75" s="4"/>
      <c r="C75" s="4" t="s">
        <v>22</v>
      </c>
      <c r="D75" s="24" t="str">
        <f>VLOOKUP(C75,'Tồn kho tháng 5'!$C$4:$D$13,2,0)</f>
        <v>Đường</v>
      </c>
      <c r="E75" s="4" t="str">
        <f>VLOOKUP(C75,'Tồn kho tháng 5'!$C$4:$E$13,3,0)</f>
        <v>kg</v>
      </c>
      <c r="F75" s="70" t="s">
        <v>101</v>
      </c>
      <c r="G75" s="62"/>
      <c r="H75" s="68">
        <v>1</v>
      </c>
      <c r="I75" s="29"/>
      <c r="J75" s="1"/>
    </row>
    <row r="76" spans="1:10" x14ac:dyDescent="0.25">
      <c r="A76" s="26">
        <v>71</v>
      </c>
      <c r="B76" s="4"/>
      <c r="C76" s="4" t="s">
        <v>7</v>
      </c>
      <c r="D76" s="24" t="str">
        <f>VLOOKUP(C76,'Tồn kho tháng 5'!$C$4:$D$13,2,0)</f>
        <v>Dầu ăn</v>
      </c>
      <c r="E76" s="4" t="str">
        <f>VLOOKUP(C76,'Tồn kho tháng 5'!$C$4:$E$13,3,0)</f>
        <v>lít</v>
      </c>
      <c r="F76" s="70" t="s">
        <v>101</v>
      </c>
      <c r="G76" s="62"/>
      <c r="H76" s="68">
        <v>1</v>
      </c>
      <c r="I76" s="29"/>
      <c r="J76" s="1"/>
    </row>
    <row r="77" spans="1:10" x14ac:dyDescent="0.25">
      <c r="A77" s="26">
        <v>72</v>
      </c>
      <c r="B77" s="4"/>
      <c r="C77" s="4" t="s">
        <v>10</v>
      </c>
      <c r="D77" s="24" t="str">
        <f>VLOOKUP(C77,'Tồn kho tháng 5'!$C$4:$D$13,2,0)</f>
        <v>Nước mắm</v>
      </c>
      <c r="E77" s="4" t="str">
        <f>VLOOKUP(C77,'Tồn kho tháng 5'!$C$4:$E$13,3,0)</f>
        <v>lít</v>
      </c>
      <c r="F77" s="70" t="s">
        <v>101</v>
      </c>
      <c r="G77" s="62"/>
      <c r="H77" s="68">
        <v>1</v>
      </c>
      <c r="I77" s="29"/>
      <c r="J77" s="1"/>
    </row>
    <row r="78" spans="1:10" x14ac:dyDescent="0.25">
      <c r="A78" s="26">
        <v>73</v>
      </c>
      <c r="B78" s="4"/>
      <c r="C78" s="4" t="s">
        <v>81</v>
      </c>
      <c r="D78" s="24" t="str">
        <f>VLOOKUP(C78,'Tồn kho tháng 5'!$C$13:$D$15,2,0)</f>
        <v>Sữa bột</v>
      </c>
      <c r="E78" s="4" t="str">
        <f>VLOOKUP(C78,'Tồn kho tháng 5'!$C$13:$E$15,3,0)</f>
        <v>Hộp</v>
      </c>
      <c r="F78" s="70" t="s">
        <v>101</v>
      </c>
      <c r="G78" s="62"/>
      <c r="H78" s="68">
        <v>1</v>
      </c>
      <c r="I78" s="29"/>
      <c r="J78" s="1"/>
    </row>
    <row r="79" spans="1:10" x14ac:dyDescent="0.25">
      <c r="A79" s="26">
        <v>74</v>
      </c>
      <c r="B79" s="4"/>
      <c r="C79" s="4" t="s">
        <v>76</v>
      </c>
      <c r="D79" s="24" t="str">
        <f>VLOOKUP(C79,'Tồn kho tháng 5'!$C$13:$D$14,2,0)</f>
        <v>Mỳ tôm</v>
      </c>
      <c r="E79" s="4" t="str">
        <f>VLOOKUP(C79,'Tồn kho tháng 5'!$C$13:$E$14,3,0)</f>
        <v>Gói</v>
      </c>
      <c r="F79" s="70" t="s">
        <v>101</v>
      </c>
      <c r="G79" s="62"/>
      <c r="H79" s="68">
        <v>10</v>
      </c>
      <c r="I79" s="29"/>
      <c r="J79" s="1"/>
    </row>
    <row r="80" spans="1:10" x14ac:dyDescent="0.25">
      <c r="A80" s="26">
        <v>75</v>
      </c>
      <c r="B80" s="4"/>
      <c r="C80" s="4" t="s">
        <v>4</v>
      </c>
      <c r="D80" s="24" t="str">
        <f>VLOOKUP(C80,'Tồn kho tháng 5'!$C$4:$D$13,2,0)</f>
        <v>Gạo</v>
      </c>
      <c r="E80" s="4" t="str">
        <f>VLOOKUP(C80,'Tồn kho tháng 5'!$C$4:$E$13,3,0)</f>
        <v>kg</v>
      </c>
      <c r="F80" s="70" t="s">
        <v>102</v>
      </c>
      <c r="G80" s="62"/>
      <c r="H80" s="68">
        <v>10</v>
      </c>
      <c r="I80" s="29"/>
      <c r="J80" s="1"/>
    </row>
    <row r="81" spans="1:10" x14ac:dyDescent="0.25">
      <c r="A81" s="26">
        <v>76</v>
      </c>
      <c r="B81" s="4"/>
      <c r="C81" s="4" t="s">
        <v>18</v>
      </c>
      <c r="D81" s="24" t="str">
        <f>VLOOKUP(C81,'Tồn kho tháng 5'!$C$4:$D$13,2,0)</f>
        <v>Bột ngọt</v>
      </c>
      <c r="E81" s="4" t="str">
        <f>VLOOKUP(C81,'Tồn kho tháng 5'!$C$4:$E$13,3,0)</f>
        <v>Gói</v>
      </c>
      <c r="F81" s="70" t="s">
        <v>102</v>
      </c>
      <c r="G81" s="62"/>
      <c r="H81" s="68">
        <v>1</v>
      </c>
      <c r="I81" s="29"/>
      <c r="J81" s="1"/>
    </row>
    <row r="82" spans="1:10" x14ac:dyDescent="0.25">
      <c r="A82" s="26">
        <v>77</v>
      </c>
      <c r="B82" s="4"/>
      <c r="C82" s="4" t="s">
        <v>14</v>
      </c>
      <c r="D82" s="24" t="str">
        <f>VLOOKUP(C82,'Tồn kho tháng 5'!$C$4:$D$13,2,0)</f>
        <v>Bột canh</v>
      </c>
      <c r="E82" s="4" t="str">
        <f>VLOOKUP(C82,'Tồn kho tháng 5'!$C$4:$E$13,3,0)</f>
        <v>Gói</v>
      </c>
      <c r="F82" s="70" t="s">
        <v>102</v>
      </c>
      <c r="G82" s="62"/>
      <c r="H82" s="68">
        <v>1</v>
      </c>
      <c r="I82" s="29"/>
      <c r="J82" s="1"/>
    </row>
    <row r="83" spans="1:10" x14ac:dyDescent="0.25">
      <c r="A83" s="26">
        <v>78</v>
      </c>
      <c r="B83" s="4"/>
      <c r="C83" s="4" t="s">
        <v>7</v>
      </c>
      <c r="D83" s="24" t="str">
        <f>VLOOKUP(C83,'Tồn kho tháng 5'!$C$4:$D$13,2,0)</f>
        <v>Dầu ăn</v>
      </c>
      <c r="E83" s="4" t="str">
        <f>VLOOKUP(C83,'Tồn kho tháng 5'!$C$4:$E$13,3,0)</f>
        <v>lít</v>
      </c>
      <c r="F83" s="70" t="s">
        <v>102</v>
      </c>
      <c r="G83" s="62"/>
      <c r="H83" s="68">
        <v>1</v>
      </c>
      <c r="I83" s="29"/>
      <c r="J83" s="1"/>
    </row>
    <row r="84" spans="1:10" x14ac:dyDescent="0.25">
      <c r="A84" s="26">
        <v>79</v>
      </c>
      <c r="B84" s="4"/>
      <c r="C84" s="4" t="s">
        <v>10</v>
      </c>
      <c r="D84" s="24" t="str">
        <f>VLOOKUP(C84,'Tồn kho tháng 5'!$C$4:$D$13,2,0)</f>
        <v>Nước mắm</v>
      </c>
      <c r="E84" s="4" t="str">
        <f>VLOOKUP(C84,'Tồn kho tháng 5'!$C$4:$E$13,3,0)</f>
        <v>lít</v>
      </c>
      <c r="F84" s="70" t="s">
        <v>102</v>
      </c>
      <c r="G84" s="62"/>
      <c r="H84" s="68">
        <v>1</v>
      </c>
      <c r="I84" s="29"/>
      <c r="J84" s="1"/>
    </row>
    <row r="85" spans="1:10" x14ac:dyDescent="0.25">
      <c r="A85" s="26">
        <v>80</v>
      </c>
      <c r="B85" s="4"/>
      <c r="C85" s="4" t="s">
        <v>76</v>
      </c>
      <c r="D85" s="24" t="str">
        <f>VLOOKUP(C85,'Tồn kho tháng 5'!$C$13:$D$14,2,0)</f>
        <v>Mỳ tôm</v>
      </c>
      <c r="E85" s="4" t="str">
        <f>VLOOKUP(C85,'Tồn kho tháng 5'!$C$13:$E$14,3,0)</f>
        <v>Gói</v>
      </c>
      <c r="F85" s="70" t="s">
        <v>102</v>
      </c>
      <c r="G85" s="62"/>
      <c r="H85" s="68">
        <v>10</v>
      </c>
      <c r="I85" s="29"/>
      <c r="J85" s="1"/>
    </row>
    <row r="86" spans="1:10" x14ac:dyDescent="0.25">
      <c r="A86" s="26">
        <v>81</v>
      </c>
      <c r="B86" s="4"/>
      <c r="C86" s="4" t="s">
        <v>4</v>
      </c>
      <c r="D86" s="24" t="str">
        <f>VLOOKUP(C86,'Tồn kho tháng 5'!$C$4:$D$13,2,0)</f>
        <v>Gạo</v>
      </c>
      <c r="E86" s="4" t="str">
        <f>VLOOKUP(C86,'Tồn kho tháng 5'!$C$4:$E$13,3,0)</f>
        <v>kg</v>
      </c>
      <c r="F86" s="70" t="s">
        <v>103</v>
      </c>
      <c r="G86" s="62"/>
      <c r="H86" s="68">
        <v>10</v>
      </c>
      <c r="I86" s="29"/>
      <c r="J86" s="1"/>
    </row>
    <row r="87" spans="1:10" x14ac:dyDescent="0.25">
      <c r="A87" s="26">
        <v>82</v>
      </c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70" t="s">
        <v>103</v>
      </c>
      <c r="G87" s="62"/>
      <c r="H87" s="68">
        <v>1</v>
      </c>
      <c r="I87" s="29"/>
      <c r="J87" s="1"/>
    </row>
    <row r="88" spans="1:10" x14ac:dyDescent="0.25">
      <c r="A88" s="26">
        <v>83</v>
      </c>
      <c r="B88" s="4"/>
      <c r="C88" s="4" t="s">
        <v>4</v>
      </c>
      <c r="D88" s="24" t="str">
        <f>VLOOKUP(C88,'Tồn kho tháng 5'!$C$4:$D$13,2,0)</f>
        <v>Gạo</v>
      </c>
      <c r="E88" s="4" t="str">
        <f>VLOOKUP(C88,'Tồn kho tháng 5'!$C$4:$E$13,3,0)</f>
        <v>kg</v>
      </c>
      <c r="F88" s="70" t="s">
        <v>104</v>
      </c>
      <c r="G88" s="62"/>
      <c r="H88" s="68">
        <v>20</v>
      </c>
      <c r="I88" s="29"/>
      <c r="J88" s="1"/>
    </row>
    <row r="89" spans="1:10" x14ac:dyDescent="0.25">
      <c r="A89" s="26">
        <v>84</v>
      </c>
      <c r="B89" s="4"/>
      <c r="C89" s="4" t="s">
        <v>18</v>
      </c>
      <c r="D89" s="24" t="str">
        <f>VLOOKUP(C89,'Tồn kho tháng 5'!$C$4:$D$13,2,0)</f>
        <v>Bột ngọt</v>
      </c>
      <c r="E89" s="4" t="str">
        <f>VLOOKUP(C89,'Tồn kho tháng 5'!$C$4:$E$13,3,0)</f>
        <v>Gói</v>
      </c>
      <c r="F89" s="70" t="s">
        <v>104</v>
      </c>
      <c r="G89" s="62"/>
      <c r="H89" s="68">
        <v>1</v>
      </c>
      <c r="I89" s="29"/>
      <c r="J89" s="1"/>
    </row>
    <row r="90" spans="1:10" x14ac:dyDescent="0.25">
      <c r="A90" s="26">
        <v>85</v>
      </c>
      <c r="B90" s="4"/>
      <c r="C90" s="4" t="s">
        <v>14</v>
      </c>
      <c r="D90" s="24" t="str">
        <f>VLOOKUP(C90,'Tồn kho tháng 5'!$C$4:$D$13,2,0)</f>
        <v>Bột canh</v>
      </c>
      <c r="E90" s="4" t="str">
        <f>VLOOKUP(C90,'Tồn kho tháng 5'!$C$4:$E$13,3,0)</f>
        <v>Gói</v>
      </c>
      <c r="F90" s="70" t="s">
        <v>104</v>
      </c>
      <c r="G90" s="62"/>
      <c r="H90" s="68">
        <v>2</v>
      </c>
      <c r="I90" s="29"/>
      <c r="J90" s="1"/>
    </row>
    <row r="91" spans="1:10" x14ac:dyDescent="0.25">
      <c r="A91" s="26">
        <v>86</v>
      </c>
      <c r="B91" s="4"/>
      <c r="C91" s="4" t="s">
        <v>81</v>
      </c>
      <c r="D91" s="24" t="str">
        <f>VLOOKUP(C91,'Tồn kho tháng 5'!$C$13:$D$15,2,0)</f>
        <v>Sữa bột</v>
      </c>
      <c r="E91" s="4" t="str">
        <f>VLOOKUP(C91,'Tồn kho tháng 5'!$C$13:$E$15,3,0)</f>
        <v>Hộp</v>
      </c>
      <c r="F91" s="70" t="s">
        <v>104</v>
      </c>
      <c r="G91" s="62"/>
      <c r="H91" s="68">
        <v>1</v>
      </c>
      <c r="I91" s="29"/>
      <c r="J91" s="1"/>
    </row>
    <row r="92" spans="1:10" x14ac:dyDescent="0.25">
      <c r="A92" s="26">
        <v>87</v>
      </c>
      <c r="B92" s="4"/>
      <c r="C92" s="4" t="s">
        <v>22</v>
      </c>
      <c r="D92" s="24" t="str">
        <f>VLOOKUP(C92,'Tồn kho tháng 5'!$C$4:$D$13,2,0)</f>
        <v>Đường</v>
      </c>
      <c r="E92" s="4" t="str">
        <f>VLOOKUP(C92,'Tồn kho tháng 5'!$C$4:$E$13,3,0)</f>
        <v>kg</v>
      </c>
      <c r="F92" s="70" t="s">
        <v>104</v>
      </c>
      <c r="G92" s="62"/>
      <c r="H92" s="68">
        <v>1</v>
      </c>
      <c r="I92" s="29"/>
      <c r="J92" s="1"/>
    </row>
    <row r="93" spans="1:10" x14ac:dyDescent="0.25">
      <c r="A93" s="26">
        <v>88</v>
      </c>
      <c r="B93" s="4"/>
      <c r="C93" s="4" t="s">
        <v>7</v>
      </c>
      <c r="D93" s="24" t="str">
        <f>VLOOKUP(C93,'Tồn kho tháng 5'!$C$4:$D$13,2,0)</f>
        <v>Dầu ăn</v>
      </c>
      <c r="E93" s="4" t="str">
        <f>VLOOKUP(C93,'Tồn kho tháng 5'!$C$4:$E$13,3,0)</f>
        <v>lít</v>
      </c>
      <c r="F93" s="70" t="s">
        <v>104</v>
      </c>
      <c r="G93" s="62"/>
      <c r="H93" s="68">
        <v>1</v>
      </c>
      <c r="I93" s="29"/>
      <c r="J93" s="1"/>
    </row>
    <row r="94" spans="1:10" x14ac:dyDescent="0.25">
      <c r="A94" s="26">
        <v>89</v>
      </c>
      <c r="B94" s="4"/>
      <c r="C94" s="4" t="s">
        <v>10</v>
      </c>
      <c r="D94" s="24" t="str">
        <f>VLOOKUP(C94,'Tồn kho tháng 5'!$C$4:$D$13,2,0)</f>
        <v>Nước mắm</v>
      </c>
      <c r="E94" s="4" t="str">
        <f>VLOOKUP(C94,'Tồn kho tháng 5'!$C$4:$E$13,3,0)</f>
        <v>lít</v>
      </c>
      <c r="F94" s="70" t="s">
        <v>104</v>
      </c>
      <c r="G94" s="62"/>
      <c r="H94" s="68">
        <v>1</v>
      </c>
      <c r="I94" s="29"/>
      <c r="J94" s="1"/>
    </row>
    <row r="95" spans="1:10" x14ac:dyDescent="0.25">
      <c r="A95" s="26">
        <v>90</v>
      </c>
      <c r="B95" s="4"/>
      <c r="C95" s="4" t="s">
        <v>81</v>
      </c>
      <c r="D95" s="24" t="str">
        <f>VLOOKUP(C95,'Tồn kho tháng 5'!$C$13:$D$15,2,0)</f>
        <v>Sữa bột</v>
      </c>
      <c r="E95" s="4" t="str">
        <f>VLOOKUP(C95,'Tồn kho tháng 5'!$C$13:$E$15,3,0)</f>
        <v>Hộp</v>
      </c>
      <c r="F95" s="70" t="s">
        <v>104</v>
      </c>
      <c r="G95" s="62"/>
      <c r="H95" s="68">
        <v>1</v>
      </c>
      <c r="I95" s="29"/>
      <c r="J95" s="1"/>
    </row>
    <row r="96" spans="1:10" x14ac:dyDescent="0.25">
      <c r="A96" s="26">
        <v>91</v>
      </c>
      <c r="B96" s="4"/>
      <c r="C96" s="4" t="s">
        <v>76</v>
      </c>
      <c r="D96" s="24" t="str">
        <f>VLOOKUP(C96,'Tồn kho tháng 5'!$C$13:$D$14,2,0)</f>
        <v>Mỳ tôm</v>
      </c>
      <c r="E96" s="4" t="str">
        <f>VLOOKUP(C96,'Tồn kho tháng 5'!$C$13:$E$14,3,0)</f>
        <v>Gói</v>
      </c>
      <c r="F96" s="70" t="s">
        <v>104</v>
      </c>
      <c r="G96" s="62"/>
      <c r="H96" s="68">
        <v>10</v>
      </c>
      <c r="I96" s="29"/>
      <c r="J96" s="1"/>
    </row>
    <row r="97" spans="1:10" x14ac:dyDescent="0.25">
      <c r="A97" s="26">
        <v>92</v>
      </c>
      <c r="B97" s="4"/>
      <c r="C97" s="4" t="s">
        <v>4</v>
      </c>
      <c r="D97" s="24" t="str">
        <f>VLOOKUP(C97,'Tồn kho tháng 5'!$C$4:$D$13,2,0)</f>
        <v>Gạo</v>
      </c>
      <c r="E97" s="4" t="str">
        <f>VLOOKUP(C97,'Tồn kho tháng 5'!$C$4:$E$13,3,0)</f>
        <v>kg</v>
      </c>
      <c r="F97" s="70" t="s">
        <v>105</v>
      </c>
      <c r="G97" s="62"/>
      <c r="H97" s="68">
        <v>10</v>
      </c>
      <c r="I97" s="29"/>
      <c r="J97" s="1"/>
    </row>
    <row r="98" spans="1:10" x14ac:dyDescent="0.25">
      <c r="A98" s="26">
        <v>93</v>
      </c>
      <c r="B98" s="4"/>
      <c r="C98" s="4" t="s">
        <v>18</v>
      </c>
      <c r="D98" s="24" t="str">
        <f>VLOOKUP(C98,'Tồn kho tháng 5'!$C$4:$D$13,2,0)</f>
        <v>Bột ngọt</v>
      </c>
      <c r="E98" s="4" t="str">
        <f>VLOOKUP(C98,'Tồn kho tháng 5'!$C$4:$E$13,3,0)</f>
        <v>Gói</v>
      </c>
      <c r="F98" s="70" t="s">
        <v>105</v>
      </c>
      <c r="G98" s="62"/>
      <c r="H98" s="68">
        <v>1</v>
      </c>
      <c r="I98" s="29"/>
      <c r="J98" s="1"/>
    </row>
    <row r="99" spans="1:10" x14ac:dyDescent="0.25">
      <c r="A99" s="26">
        <v>94</v>
      </c>
      <c r="B99" s="4"/>
      <c r="C99" s="4" t="s">
        <v>81</v>
      </c>
      <c r="D99" s="24" t="str">
        <f>VLOOKUP(C99,'Tồn kho tháng 5'!$C$13:$D$15,2,0)</f>
        <v>Sữa bột</v>
      </c>
      <c r="E99" s="4" t="str">
        <f>VLOOKUP(C99,'Tồn kho tháng 5'!$C$13:$E$15,3,0)</f>
        <v>Hộp</v>
      </c>
      <c r="F99" s="70" t="s">
        <v>105</v>
      </c>
      <c r="G99" s="62"/>
      <c r="H99" s="68">
        <v>1</v>
      </c>
      <c r="I99" s="29"/>
      <c r="J99" s="1"/>
    </row>
    <row r="100" spans="1:10" x14ac:dyDescent="0.25">
      <c r="A100" s="26">
        <v>95</v>
      </c>
      <c r="B100" s="4"/>
      <c r="C100" s="4" t="s">
        <v>14</v>
      </c>
      <c r="D100" s="24" t="str">
        <f>VLOOKUP(C100,'Tồn kho tháng 5'!$C$4:$D$13,2,0)</f>
        <v>Bột canh</v>
      </c>
      <c r="E100" s="4" t="str">
        <f>VLOOKUP(C100,'Tồn kho tháng 5'!$C$4:$E$13,3,0)</f>
        <v>Gói</v>
      </c>
      <c r="F100" s="70" t="s">
        <v>105</v>
      </c>
      <c r="G100" s="62"/>
      <c r="H100" s="68">
        <v>1</v>
      </c>
      <c r="I100" s="29"/>
      <c r="J100" s="1"/>
    </row>
    <row r="101" spans="1:10" x14ac:dyDescent="0.25">
      <c r="A101" s="26">
        <v>96</v>
      </c>
      <c r="B101" s="4"/>
      <c r="C101" s="4" t="s">
        <v>22</v>
      </c>
      <c r="D101" s="24" t="str">
        <f>VLOOKUP(C101,'Tồn kho tháng 5'!$C$4:$D$13,2,0)</f>
        <v>Đường</v>
      </c>
      <c r="E101" s="4" t="str">
        <f>VLOOKUP(C101,'Tồn kho tháng 5'!$C$4:$E$13,3,0)</f>
        <v>kg</v>
      </c>
      <c r="F101" s="70" t="s">
        <v>105</v>
      </c>
      <c r="G101" s="62"/>
      <c r="H101" s="68">
        <v>1</v>
      </c>
      <c r="I101" s="29"/>
      <c r="J101" s="1"/>
    </row>
    <row r="102" spans="1:10" x14ac:dyDescent="0.25">
      <c r="A102" s="26">
        <v>97</v>
      </c>
      <c r="B102" s="4"/>
      <c r="C102" s="4" t="s">
        <v>7</v>
      </c>
      <c r="D102" s="24" t="str">
        <f>VLOOKUP(C102,'Tồn kho tháng 5'!$C$4:$D$13,2,0)</f>
        <v>Dầu ăn</v>
      </c>
      <c r="E102" s="4" t="str">
        <f>VLOOKUP(C102,'Tồn kho tháng 5'!$C$4:$E$13,3,0)</f>
        <v>lít</v>
      </c>
      <c r="F102" s="70" t="s">
        <v>105</v>
      </c>
      <c r="G102" s="62"/>
      <c r="H102" s="68">
        <v>1</v>
      </c>
      <c r="I102" s="29"/>
      <c r="J102" s="1"/>
    </row>
    <row r="103" spans="1:10" x14ac:dyDescent="0.25">
      <c r="A103" s="26">
        <v>98</v>
      </c>
      <c r="B103" s="4"/>
      <c r="C103" s="4" t="s">
        <v>10</v>
      </c>
      <c r="D103" s="24" t="str">
        <f>VLOOKUP(C103,'Tồn kho tháng 5'!$C$4:$D$13,2,0)</f>
        <v>Nước mắm</v>
      </c>
      <c r="E103" s="4" t="str">
        <f>VLOOKUP(C103,'Tồn kho tháng 5'!$C$4:$E$13,3,0)</f>
        <v>lít</v>
      </c>
      <c r="F103" s="70" t="s">
        <v>105</v>
      </c>
      <c r="G103" s="62"/>
      <c r="H103" s="68">
        <v>1</v>
      </c>
      <c r="I103" s="29"/>
      <c r="J103" s="1"/>
    </row>
    <row r="104" spans="1:10" x14ac:dyDescent="0.25">
      <c r="A104" s="26">
        <v>99</v>
      </c>
      <c r="B104" s="4"/>
      <c r="C104" s="4" t="s">
        <v>76</v>
      </c>
      <c r="D104" s="24" t="str">
        <f>VLOOKUP(C104,'Tồn kho tháng 5'!$C$13:$D$14,2,0)</f>
        <v>Mỳ tôm</v>
      </c>
      <c r="E104" s="4" t="str">
        <f>VLOOKUP(C104,'Tồn kho tháng 5'!$C$13:$E$14,3,0)</f>
        <v>Gói</v>
      </c>
      <c r="F104" s="70" t="s">
        <v>105</v>
      </c>
      <c r="G104" s="62"/>
      <c r="H104" s="68">
        <v>10</v>
      </c>
      <c r="I104" s="29"/>
      <c r="J104" s="1"/>
    </row>
    <row r="105" spans="1:10" x14ac:dyDescent="0.25">
      <c r="A105" s="26">
        <v>100</v>
      </c>
      <c r="B105" s="4"/>
      <c r="C105" s="4" t="s">
        <v>4</v>
      </c>
      <c r="D105" s="24" t="str">
        <f>VLOOKUP(C105,'Tồn kho tháng 5'!$C$4:$D$13,2,0)</f>
        <v>Gạo</v>
      </c>
      <c r="E105" s="4" t="str">
        <f>VLOOKUP(C105,'Tồn kho tháng 5'!$C$4:$E$13,3,0)</f>
        <v>kg</v>
      </c>
      <c r="F105" s="70" t="s">
        <v>106</v>
      </c>
      <c r="G105" s="62"/>
      <c r="H105" s="68">
        <v>15</v>
      </c>
      <c r="I105" s="29"/>
      <c r="J105" s="1"/>
    </row>
    <row r="106" spans="1:10" x14ac:dyDescent="0.25">
      <c r="A106" s="26">
        <v>101</v>
      </c>
      <c r="B106" s="4"/>
      <c r="C106" s="4" t="s">
        <v>81</v>
      </c>
      <c r="D106" s="24" t="str">
        <f>VLOOKUP(C106,'Tồn kho tháng 5'!$C$13:$D$15,2,0)</f>
        <v>Sữa bột</v>
      </c>
      <c r="E106" s="4" t="str">
        <f>VLOOKUP(C106,'Tồn kho tháng 5'!$C$13:$E$15,3,0)</f>
        <v>Hộp</v>
      </c>
      <c r="F106" s="70" t="s">
        <v>106</v>
      </c>
      <c r="G106" s="62"/>
      <c r="H106" s="68">
        <v>1</v>
      </c>
      <c r="I106" s="29"/>
      <c r="J106" s="1"/>
    </row>
    <row r="107" spans="1:10" x14ac:dyDescent="0.25">
      <c r="A107" s="26">
        <v>102</v>
      </c>
      <c r="B107" s="4"/>
      <c r="C107" s="4" t="s">
        <v>14</v>
      </c>
      <c r="D107" s="24" t="str">
        <f>VLOOKUP(C107,'Tồn kho tháng 5'!$C$4:$D$15,2,0)</f>
        <v>Bột canh</v>
      </c>
      <c r="E107" s="4" t="str">
        <f>VLOOKUP(C107,'Tồn kho tháng 5'!$C$4:$E$15,3,0)</f>
        <v>Gói</v>
      </c>
      <c r="F107" s="70" t="s">
        <v>106</v>
      </c>
      <c r="G107" s="62"/>
      <c r="H107" s="68">
        <v>2</v>
      </c>
      <c r="I107" s="29"/>
      <c r="J107" s="1"/>
    </row>
    <row r="108" spans="1:10" x14ac:dyDescent="0.25">
      <c r="A108" s="26">
        <v>103</v>
      </c>
      <c r="B108" s="4"/>
      <c r="C108" s="4" t="s">
        <v>22</v>
      </c>
      <c r="D108" s="24" t="str">
        <f>VLOOKUP(C108,'Tồn kho tháng 5'!$C$4:$D$13,2,0)</f>
        <v>Đường</v>
      </c>
      <c r="E108" s="4" t="str">
        <f>VLOOKUP(C108,'Tồn kho tháng 5'!$C$4:$E$13,3,0)</f>
        <v>kg</v>
      </c>
      <c r="F108" s="70" t="s">
        <v>106</v>
      </c>
      <c r="G108" s="62"/>
      <c r="H108" s="68">
        <v>1</v>
      </c>
      <c r="I108" s="29"/>
      <c r="J108" s="1"/>
    </row>
    <row r="109" spans="1:10" x14ac:dyDescent="0.25">
      <c r="A109" s="26">
        <v>104</v>
      </c>
      <c r="B109" s="4"/>
      <c r="C109" s="4" t="s">
        <v>7</v>
      </c>
      <c r="D109" s="24" t="str">
        <f>VLOOKUP(C109,'Tồn kho tháng 5'!$C$4:$D$13,2,0)</f>
        <v>Dầu ăn</v>
      </c>
      <c r="E109" s="4" t="str">
        <f>VLOOKUP(C109,'Tồn kho tháng 5'!$C$4:$E$13,3,0)</f>
        <v>lít</v>
      </c>
      <c r="F109" s="70" t="s">
        <v>106</v>
      </c>
      <c r="G109" s="62"/>
      <c r="H109" s="68">
        <v>1</v>
      </c>
      <c r="I109" s="29"/>
      <c r="J109" s="1"/>
    </row>
    <row r="110" spans="1:10" x14ac:dyDescent="0.25">
      <c r="A110" s="26">
        <v>105</v>
      </c>
      <c r="B110" s="4"/>
      <c r="C110" s="4" t="s">
        <v>10</v>
      </c>
      <c r="D110" s="24" t="str">
        <f>VLOOKUP(C110,'Tồn kho tháng 5'!$C$4:$D$13,2,0)</f>
        <v>Nước mắm</v>
      </c>
      <c r="E110" s="4" t="str">
        <f>VLOOKUP(C110,'Tồn kho tháng 5'!$C$4:$E$13,3,0)</f>
        <v>lít</v>
      </c>
      <c r="F110" s="70" t="s">
        <v>106</v>
      </c>
      <c r="G110" s="62"/>
      <c r="H110" s="68">
        <v>1</v>
      </c>
      <c r="I110" s="29"/>
      <c r="J110" s="1"/>
    </row>
    <row r="111" spans="1:10" x14ac:dyDescent="0.25">
      <c r="A111" s="26">
        <v>106</v>
      </c>
      <c r="B111" s="4"/>
      <c r="C111" s="4" t="s">
        <v>76</v>
      </c>
      <c r="D111" s="24" t="str">
        <f>VLOOKUP(C111,'Tồn kho tháng 5'!$C$13:$D$14,2,0)</f>
        <v>Mỳ tôm</v>
      </c>
      <c r="E111" s="4" t="str">
        <f>VLOOKUP(C111,'Tồn kho tháng 5'!$C$13:$E$14,3,0)</f>
        <v>Gói</v>
      </c>
      <c r="F111" s="70" t="s">
        <v>106</v>
      </c>
      <c r="G111" s="62"/>
      <c r="H111" s="68">
        <v>10</v>
      </c>
      <c r="I111" s="29"/>
      <c r="J111" s="1"/>
    </row>
    <row r="112" spans="1:10" x14ac:dyDescent="0.25">
      <c r="A112" s="26">
        <v>107</v>
      </c>
      <c r="B112" s="4"/>
      <c r="C112" s="4" t="s">
        <v>81</v>
      </c>
      <c r="D112" s="24" t="str">
        <f>VLOOKUP(C112,'Tồn kho tháng 5'!$C$14:$D$15,2,0)</f>
        <v>Sữa bột</v>
      </c>
      <c r="E112" s="4" t="str">
        <f>VLOOKUP(C112,'Tồn kho tháng 5'!$C$14:$E$15,3,0)</f>
        <v>Hộp</v>
      </c>
      <c r="F112" s="70" t="s">
        <v>106</v>
      </c>
      <c r="G112" s="62"/>
      <c r="H112" s="68">
        <v>1</v>
      </c>
      <c r="I112" s="29"/>
      <c r="J112" s="1"/>
    </row>
    <row r="113" spans="1:10" x14ac:dyDescent="0.25">
      <c r="A113" s="26">
        <v>108</v>
      </c>
      <c r="B113" s="4"/>
      <c r="C113" s="4" t="s">
        <v>4</v>
      </c>
      <c r="D113" s="24" t="str">
        <f>VLOOKUP(C113,'Tồn kho tháng 5'!$C$4:$D$13,2,0)</f>
        <v>Gạo</v>
      </c>
      <c r="E113" s="4" t="str">
        <f>VLOOKUP(C113,'Tồn kho tháng 5'!$C$4:$E$13,3,0)</f>
        <v>kg</v>
      </c>
      <c r="F113" s="70" t="s">
        <v>107</v>
      </c>
      <c r="G113" s="62"/>
      <c r="H113" s="68">
        <v>10</v>
      </c>
      <c r="I113" s="29"/>
      <c r="J113" s="1"/>
    </row>
    <row r="114" spans="1:10" x14ac:dyDescent="0.25">
      <c r="A114" s="26">
        <v>109</v>
      </c>
      <c r="B114" s="4"/>
      <c r="C114" s="4" t="s">
        <v>18</v>
      </c>
      <c r="D114" s="24" t="str">
        <f>VLOOKUP(C114,'Tồn kho tháng 5'!$C$4:$D$13,2,0)</f>
        <v>Bột ngọt</v>
      </c>
      <c r="E114" s="4" t="str">
        <f>VLOOKUP(C114,'Tồn kho tháng 5'!$C$4:$E$13,3,0)</f>
        <v>Gói</v>
      </c>
      <c r="F114" s="70" t="s">
        <v>107</v>
      </c>
      <c r="G114" s="62"/>
      <c r="H114" s="68">
        <v>1</v>
      </c>
      <c r="I114" s="29"/>
      <c r="J114" s="1"/>
    </row>
    <row r="115" spans="1:10" x14ac:dyDescent="0.25">
      <c r="A115" s="26">
        <v>110</v>
      </c>
      <c r="B115" s="4"/>
      <c r="C115" s="4" t="s">
        <v>76</v>
      </c>
      <c r="D115" s="24" t="str">
        <f>VLOOKUP(C115,'Tồn kho tháng 5'!$C$13:$D$14,2,0)</f>
        <v>Mỳ tôm</v>
      </c>
      <c r="E115" s="4" t="str">
        <f>VLOOKUP(C115,'Tồn kho tháng 5'!$C$13:$E$14,3,0)</f>
        <v>Gói</v>
      </c>
      <c r="F115" s="70" t="s">
        <v>107</v>
      </c>
      <c r="G115" s="62"/>
      <c r="H115" s="68">
        <v>10</v>
      </c>
      <c r="I115" s="29"/>
      <c r="J115" s="1"/>
    </row>
    <row r="116" spans="1:10" x14ac:dyDescent="0.25">
      <c r="A116" s="26">
        <v>111</v>
      </c>
      <c r="B116" s="4"/>
      <c r="C116" s="4" t="s">
        <v>14</v>
      </c>
      <c r="D116" s="24" t="str">
        <f>VLOOKUP(C116,'Tồn kho tháng 5'!$C$4:$D$13,2,0)</f>
        <v>Bột canh</v>
      </c>
      <c r="E116" s="4" t="str">
        <f>VLOOKUP(C116,'Tồn kho tháng 5'!$C$4:$E$13,3,0)</f>
        <v>Gói</v>
      </c>
      <c r="F116" s="70" t="s">
        <v>107</v>
      </c>
      <c r="G116" s="62"/>
      <c r="H116" s="68">
        <v>2</v>
      </c>
      <c r="I116" s="29"/>
      <c r="J116" s="1"/>
    </row>
    <row r="117" spans="1:10" x14ac:dyDescent="0.25">
      <c r="A117" s="26">
        <v>112</v>
      </c>
      <c r="B117" s="4"/>
      <c r="C117" s="4" t="s">
        <v>22</v>
      </c>
      <c r="D117" s="24" t="str">
        <f>VLOOKUP(C117,'Tồn kho tháng 5'!$C$4:$D$13,2,0)</f>
        <v>Đường</v>
      </c>
      <c r="E117" s="4" t="str">
        <f>VLOOKUP(C117,'Tồn kho tháng 5'!$C$4:$E$13,3,0)</f>
        <v>kg</v>
      </c>
      <c r="F117" s="70" t="s">
        <v>107</v>
      </c>
      <c r="G117" s="62"/>
      <c r="H117" s="68">
        <v>1</v>
      </c>
      <c r="I117" s="29"/>
      <c r="J117" s="1"/>
    </row>
    <row r="118" spans="1:10" x14ac:dyDescent="0.25">
      <c r="A118" s="26">
        <v>113</v>
      </c>
      <c r="B118" s="4"/>
      <c r="C118" s="4" t="s">
        <v>7</v>
      </c>
      <c r="D118" s="24" t="str">
        <f>VLOOKUP(C118,'Tồn kho tháng 5'!$C$4:$D$13,2,0)</f>
        <v>Dầu ăn</v>
      </c>
      <c r="E118" s="4" t="str">
        <f>VLOOKUP(C118,'Tồn kho tháng 5'!$C$4:$E$13,3,0)</f>
        <v>lít</v>
      </c>
      <c r="F118" s="70" t="s">
        <v>107</v>
      </c>
      <c r="G118" s="62"/>
      <c r="H118" s="68">
        <v>1</v>
      </c>
      <c r="I118" s="29"/>
      <c r="J118" s="1"/>
    </row>
    <row r="119" spans="1:10" x14ac:dyDescent="0.25">
      <c r="A119" s="26">
        <v>114</v>
      </c>
      <c r="B119" s="4"/>
      <c r="C119" s="4" t="s">
        <v>10</v>
      </c>
      <c r="D119" s="24" t="str">
        <f>VLOOKUP(C119,'Tồn kho tháng 5'!$C$4:$D$13,2,0)</f>
        <v>Nước mắm</v>
      </c>
      <c r="E119" s="4" t="str">
        <f>VLOOKUP(C119,'Tồn kho tháng 5'!$C$4:$E$13,3,0)</f>
        <v>lít</v>
      </c>
      <c r="F119" s="70" t="s">
        <v>107</v>
      </c>
      <c r="G119" s="62"/>
      <c r="H119" s="68">
        <v>1</v>
      </c>
      <c r="I119" s="29"/>
      <c r="J119" s="1"/>
    </row>
    <row r="120" spans="1:10" x14ac:dyDescent="0.25">
      <c r="A120" s="26">
        <v>115</v>
      </c>
      <c r="B120" s="4"/>
      <c r="C120" s="4" t="s">
        <v>4</v>
      </c>
      <c r="D120" s="24" t="str">
        <f>VLOOKUP(C120,'Tồn kho tháng 5'!$C$4:$D$13,2,0)</f>
        <v>Gạo</v>
      </c>
      <c r="E120" s="4" t="str">
        <f>VLOOKUP(C120,'Tồn kho tháng 5'!$C$4:$E$13,3,0)</f>
        <v>kg</v>
      </c>
      <c r="F120" s="70" t="s">
        <v>108</v>
      </c>
      <c r="G120" s="62"/>
      <c r="H120" s="68">
        <v>15</v>
      </c>
      <c r="I120" s="29"/>
      <c r="J120" s="1"/>
    </row>
    <row r="121" spans="1:10" x14ac:dyDescent="0.25">
      <c r="A121" s="26">
        <v>116</v>
      </c>
      <c r="B121" s="4"/>
      <c r="C121" s="4" t="s">
        <v>81</v>
      </c>
      <c r="D121" s="24" t="str">
        <f>VLOOKUP(C121,'Tồn kho tháng 5'!$C$13:$D$15,2,0)</f>
        <v>Sữa bột</v>
      </c>
      <c r="E121" s="4" t="str">
        <f>VLOOKUP(C121,'Tồn kho tháng 5'!$C$13:$E$15,3,0)</f>
        <v>Hộp</v>
      </c>
      <c r="F121" s="70" t="s">
        <v>108</v>
      </c>
      <c r="G121" s="62"/>
      <c r="H121" s="68">
        <v>1</v>
      </c>
      <c r="I121" s="29"/>
      <c r="J121" s="1"/>
    </row>
    <row r="122" spans="1:10" x14ac:dyDescent="0.25">
      <c r="A122" s="26">
        <v>117</v>
      </c>
      <c r="B122" s="4"/>
      <c r="C122" s="4" t="s">
        <v>14</v>
      </c>
      <c r="D122" s="24" t="str">
        <f>VLOOKUP(C122,'Tồn kho tháng 5'!$C$4:$D$13,2,0)</f>
        <v>Bột canh</v>
      </c>
      <c r="E122" s="4" t="str">
        <f>VLOOKUP(C122,'Tồn kho tháng 5'!$C$4:$E$13,3,0)</f>
        <v>Gói</v>
      </c>
      <c r="F122" s="70" t="s">
        <v>108</v>
      </c>
      <c r="G122" s="62"/>
      <c r="H122" s="68">
        <v>2</v>
      </c>
      <c r="I122" s="29"/>
      <c r="J122" s="1"/>
    </row>
    <row r="123" spans="1:10" x14ac:dyDescent="0.25">
      <c r="A123" s="26">
        <v>118</v>
      </c>
      <c r="B123" s="4"/>
      <c r="C123" s="4" t="s">
        <v>22</v>
      </c>
      <c r="D123" s="24" t="str">
        <f>VLOOKUP(C123,'Tồn kho tháng 5'!$C$4:$D$13,2,0)</f>
        <v>Đường</v>
      </c>
      <c r="E123" s="4" t="str">
        <f>VLOOKUP(C123,'Tồn kho tháng 5'!$C$4:$E$13,3,0)</f>
        <v>kg</v>
      </c>
      <c r="F123" s="70" t="s">
        <v>108</v>
      </c>
      <c r="G123" s="62"/>
      <c r="H123" s="68">
        <v>1</v>
      </c>
      <c r="I123" s="29"/>
      <c r="J123" s="1"/>
    </row>
    <row r="124" spans="1:10" x14ac:dyDescent="0.25">
      <c r="A124" s="26">
        <v>119</v>
      </c>
      <c r="B124" s="4"/>
      <c r="C124" s="4" t="s">
        <v>7</v>
      </c>
      <c r="D124" s="24" t="str">
        <f>VLOOKUP(C124,'Tồn kho tháng 5'!$C$4:$D$13,2,0)</f>
        <v>Dầu ăn</v>
      </c>
      <c r="E124" s="4" t="str">
        <f>VLOOKUP(C124,'Tồn kho tháng 5'!$C$4:$E$13,3,0)</f>
        <v>lít</v>
      </c>
      <c r="F124" s="70" t="s">
        <v>108</v>
      </c>
      <c r="G124" s="62"/>
      <c r="H124" s="68">
        <v>1</v>
      </c>
      <c r="I124" s="29"/>
      <c r="J124" s="1"/>
    </row>
    <row r="125" spans="1:10" x14ac:dyDescent="0.25">
      <c r="A125" s="26">
        <v>120</v>
      </c>
      <c r="B125" s="4"/>
      <c r="C125" s="4" t="s">
        <v>10</v>
      </c>
      <c r="D125" s="24" t="str">
        <f>VLOOKUP(C125,'Tồn kho tháng 5'!$C$4:$D$13,2,0)</f>
        <v>Nước mắm</v>
      </c>
      <c r="E125" s="4" t="str">
        <f>VLOOKUP(C125,'Tồn kho tháng 5'!$C$4:$E$13,3,0)</f>
        <v>lít</v>
      </c>
      <c r="F125" s="70" t="s">
        <v>108</v>
      </c>
      <c r="G125" s="62"/>
      <c r="H125" s="68">
        <v>1</v>
      </c>
      <c r="I125" s="29"/>
      <c r="J125" s="1"/>
    </row>
    <row r="126" spans="1:10" x14ac:dyDescent="0.25">
      <c r="A126" s="26">
        <v>121</v>
      </c>
      <c r="B126" s="4"/>
      <c r="C126" s="4" t="s">
        <v>76</v>
      </c>
      <c r="D126" s="24" t="str">
        <f>VLOOKUP(C126,'Tồn kho tháng 5'!$C$13:$D$14,2,0)</f>
        <v>Mỳ tôm</v>
      </c>
      <c r="E126" s="4" t="str">
        <f>VLOOKUP(C126,'Tồn kho tháng 5'!$C$13:$E$14,3,0)</f>
        <v>Gói</v>
      </c>
      <c r="F126" s="70" t="s">
        <v>108</v>
      </c>
      <c r="G126" s="62"/>
      <c r="H126" s="68">
        <v>10</v>
      </c>
      <c r="I126" s="29"/>
      <c r="J126" s="1"/>
    </row>
    <row r="127" spans="1:10" x14ac:dyDescent="0.25">
      <c r="A127" s="26">
        <v>122</v>
      </c>
      <c r="B127" s="4"/>
      <c r="C127" s="4" t="s">
        <v>4</v>
      </c>
      <c r="D127" s="24" t="str">
        <f>VLOOKUP(C127,'Tồn kho tháng 5'!$C$4:$D$13,2,0)</f>
        <v>Gạo</v>
      </c>
      <c r="E127" s="4" t="str">
        <f>VLOOKUP(C127,'Tồn kho tháng 5'!$C$4:$E$13,3,0)</f>
        <v>kg</v>
      </c>
      <c r="F127" s="70" t="s">
        <v>109</v>
      </c>
      <c r="G127" s="62"/>
      <c r="H127" s="68">
        <v>10</v>
      </c>
      <c r="I127" s="29"/>
      <c r="J127" s="1"/>
    </row>
    <row r="128" spans="1:10" x14ac:dyDescent="0.25">
      <c r="A128" s="26">
        <v>123</v>
      </c>
      <c r="B128" s="4"/>
      <c r="C128" s="4" t="s">
        <v>4</v>
      </c>
      <c r="D128" s="24" t="str">
        <f>VLOOKUP(C128,'Tồn kho tháng 5'!$C$4:$D$13,2,0)</f>
        <v>Gạo</v>
      </c>
      <c r="E128" s="4" t="str">
        <f>VLOOKUP(C128,'Tồn kho tháng 5'!$C$4:$E$13,3,0)</f>
        <v>kg</v>
      </c>
      <c r="F128" s="70" t="s">
        <v>110</v>
      </c>
      <c r="G128" s="62"/>
      <c r="H128" s="68">
        <v>15</v>
      </c>
      <c r="I128" s="29"/>
      <c r="J128" s="1"/>
    </row>
    <row r="129" spans="1:10" x14ac:dyDescent="0.25">
      <c r="A129" s="26">
        <v>124</v>
      </c>
      <c r="B129" s="4"/>
      <c r="C129" s="4" t="s">
        <v>18</v>
      </c>
      <c r="D129" s="24" t="str">
        <f>VLOOKUP(C129,'Tồn kho tháng 5'!$C$4:$D$13,2,0)</f>
        <v>Bột ngọt</v>
      </c>
      <c r="E129" s="4" t="str">
        <f>VLOOKUP(C129,'Tồn kho tháng 5'!$C$4:$E$13,3,0)</f>
        <v>Gói</v>
      </c>
      <c r="F129" s="70" t="s">
        <v>110</v>
      </c>
      <c r="G129" s="62"/>
      <c r="H129" s="68">
        <v>1</v>
      </c>
      <c r="I129" s="29"/>
      <c r="J129" s="1"/>
    </row>
    <row r="130" spans="1:10" x14ac:dyDescent="0.25">
      <c r="A130" s="26">
        <v>125</v>
      </c>
      <c r="B130" s="4"/>
      <c r="C130" s="4" t="s">
        <v>14</v>
      </c>
      <c r="D130" s="24" t="str">
        <f>VLOOKUP(C130,'Tồn kho tháng 5'!$C$4:$D$13,2,0)</f>
        <v>Bột canh</v>
      </c>
      <c r="E130" s="4" t="str">
        <f>VLOOKUP(C130,'Tồn kho tháng 5'!$C$4:$E$13,3,0)</f>
        <v>Gói</v>
      </c>
      <c r="F130" s="70" t="s">
        <v>110</v>
      </c>
      <c r="G130" s="62"/>
      <c r="H130" s="68">
        <v>2</v>
      </c>
      <c r="I130" s="29"/>
      <c r="J130" s="1"/>
    </row>
    <row r="131" spans="1:10" x14ac:dyDescent="0.25">
      <c r="A131" s="26">
        <v>126</v>
      </c>
      <c r="B131" s="4"/>
      <c r="C131" s="4" t="s">
        <v>22</v>
      </c>
      <c r="D131" s="24" t="str">
        <f>VLOOKUP(C131,'Tồn kho tháng 5'!$C$4:$D$13,2,0)</f>
        <v>Đường</v>
      </c>
      <c r="E131" s="4" t="str">
        <f>VLOOKUP(C131,'Tồn kho tháng 5'!$C$4:$E$13,3,0)</f>
        <v>kg</v>
      </c>
      <c r="F131" s="70" t="s">
        <v>110</v>
      </c>
      <c r="G131" s="62"/>
      <c r="H131" s="68">
        <v>1</v>
      </c>
      <c r="I131" s="29"/>
      <c r="J131" s="1"/>
    </row>
    <row r="132" spans="1:10" x14ac:dyDescent="0.25">
      <c r="A132" s="26">
        <v>127</v>
      </c>
      <c r="B132" s="4"/>
      <c r="C132" s="4" t="s">
        <v>7</v>
      </c>
      <c r="D132" s="24" t="str">
        <f>VLOOKUP(C132,'Tồn kho tháng 5'!$C$4:$D$13,2,0)</f>
        <v>Dầu ăn</v>
      </c>
      <c r="E132" s="4" t="str">
        <f>VLOOKUP(C132,'Tồn kho tháng 5'!$C$4:$E$13,3,0)</f>
        <v>lít</v>
      </c>
      <c r="F132" s="70" t="s">
        <v>110</v>
      </c>
      <c r="G132" s="62"/>
      <c r="H132" s="68">
        <v>1</v>
      </c>
      <c r="I132" s="29"/>
      <c r="J132" s="1"/>
    </row>
    <row r="133" spans="1:10" x14ac:dyDescent="0.25">
      <c r="A133" s="26">
        <v>128</v>
      </c>
      <c r="B133" s="4"/>
      <c r="C133" s="4" t="s">
        <v>10</v>
      </c>
      <c r="D133" s="24" t="str">
        <f>VLOOKUP(C133,'Tồn kho tháng 5'!$C$4:$D$13,2,0)</f>
        <v>Nước mắm</v>
      </c>
      <c r="E133" s="4" t="str">
        <f>VLOOKUP(C133,'Tồn kho tháng 5'!$C$4:$E$13,3,0)</f>
        <v>lít</v>
      </c>
      <c r="F133" s="70" t="s">
        <v>110</v>
      </c>
      <c r="G133" s="62"/>
      <c r="H133" s="68">
        <v>1</v>
      </c>
      <c r="I133" s="29"/>
      <c r="J133" s="1"/>
    </row>
    <row r="134" spans="1:10" x14ac:dyDescent="0.25">
      <c r="A134" s="26">
        <v>129</v>
      </c>
      <c r="B134" s="4"/>
      <c r="C134" s="4" t="s">
        <v>76</v>
      </c>
      <c r="D134" s="24" t="str">
        <f>VLOOKUP(C134,'Tồn kho tháng 5'!$C$13:$D$14,2,0)</f>
        <v>Mỳ tôm</v>
      </c>
      <c r="E134" s="4" t="str">
        <f>VLOOKUP(C134,'Tồn kho tháng 5'!$C$13:$E$14,3,0)</f>
        <v>Gói</v>
      </c>
      <c r="F134" s="70" t="s">
        <v>110</v>
      </c>
      <c r="G134" s="62"/>
      <c r="H134" s="68">
        <v>10</v>
      </c>
      <c r="I134" s="29"/>
      <c r="J134" s="1"/>
    </row>
    <row r="135" spans="1:10" x14ac:dyDescent="0.25">
      <c r="A135" s="26">
        <v>130</v>
      </c>
      <c r="B135" s="4"/>
      <c r="C135" s="4" t="s">
        <v>4</v>
      </c>
      <c r="D135" s="24" t="str">
        <f>VLOOKUP(C135,'Tồn kho tháng 5'!$C$4:$D$13,2,0)</f>
        <v>Gạo</v>
      </c>
      <c r="E135" s="4" t="str">
        <f>VLOOKUP(C135,'Tồn kho tháng 5'!$C$4:$E$13,3,0)</f>
        <v>kg</v>
      </c>
      <c r="F135" s="70" t="s">
        <v>111</v>
      </c>
      <c r="G135" s="62"/>
      <c r="H135" s="68">
        <v>15</v>
      </c>
      <c r="I135" s="29"/>
      <c r="J135" s="1"/>
    </row>
    <row r="136" spans="1:10" x14ac:dyDescent="0.25">
      <c r="A136" s="26">
        <v>131</v>
      </c>
      <c r="B136" s="4"/>
      <c r="C136" s="4" t="s">
        <v>18</v>
      </c>
      <c r="D136" s="24" t="str">
        <f>VLOOKUP(C136,'Tồn kho tháng 5'!$C$4:$D$13,2,0)</f>
        <v>Bột ngọt</v>
      </c>
      <c r="E136" s="4" t="str">
        <f>VLOOKUP(C136,'Tồn kho tháng 5'!$C$4:$E$13,3,0)</f>
        <v>Gói</v>
      </c>
      <c r="F136" s="70" t="s">
        <v>111</v>
      </c>
      <c r="G136" s="62"/>
      <c r="H136" s="68">
        <v>1</v>
      </c>
      <c r="I136" s="29"/>
      <c r="J136" s="1"/>
    </row>
    <row r="137" spans="1:10" x14ac:dyDescent="0.25">
      <c r="A137" s="26">
        <v>132</v>
      </c>
      <c r="B137" s="4"/>
      <c r="C137" s="4" t="s">
        <v>14</v>
      </c>
      <c r="D137" s="24" t="str">
        <f>VLOOKUP(C137,'Tồn kho tháng 5'!$C$4:$D$13,2,0)</f>
        <v>Bột canh</v>
      </c>
      <c r="E137" s="4" t="str">
        <f>VLOOKUP(C137,'Tồn kho tháng 5'!$C$4:$E$13,3,0)</f>
        <v>Gói</v>
      </c>
      <c r="F137" s="70" t="s">
        <v>111</v>
      </c>
      <c r="G137" s="62"/>
      <c r="H137" s="68">
        <v>2</v>
      </c>
      <c r="I137" s="29"/>
      <c r="J137" s="1"/>
    </row>
    <row r="138" spans="1:10" x14ac:dyDescent="0.25">
      <c r="A138" s="26">
        <v>133</v>
      </c>
      <c r="B138" s="4"/>
      <c r="C138" s="4" t="s">
        <v>22</v>
      </c>
      <c r="D138" s="24" t="str">
        <f>VLOOKUP(C138,'Tồn kho tháng 5'!$C$4:$D$13,2,0)</f>
        <v>Đường</v>
      </c>
      <c r="E138" s="4" t="str">
        <f>VLOOKUP(C138,'Tồn kho tháng 5'!$C$4:$E$13,3,0)</f>
        <v>kg</v>
      </c>
      <c r="F138" s="70" t="s">
        <v>111</v>
      </c>
      <c r="G138" s="62"/>
      <c r="H138" s="68">
        <v>1</v>
      </c>
      <c r="I138" s="29"/>
      <c r="J138" s="1"/>
    </row>
    <row r="139" spans="1:10" x14ac:dyDescent="0.25">
      <c r="A139" s="26">
        <v>134</v>
      </c>
      <c r="B139" s="4"/>
      <c r="C139" s="4" t="s">
        <v>7</v>
      </c>
      <c r="D139" s="24" t="str">
        <f>VLOOKUP(C139,'Tồn kho tháng 5'!$C$4:$D$13,2,0)</f>
        <v>Dầu ăn</v>
      </c>
      <c r="E139" s="4" t="str">
        <f>VLOOKUP(C139,'Tồn kho tháng 5'!$C$4:$E$13,3,0)</f>
        <v>lít</v>
      </c>
      <c r="F139" s="70" t="s">
        <v>111</v>
      </c>
      <c r="G139" s="62"/>
      <c r="H139" s="68">
        <v>1</v>
      </c>
      <c r="I139" s="29"/>
      <c r="J139" s="1"/>
    </row>
    <row r="140" spans="1:10" x14ac:dyDescent="0.25">
      <c r="A140" s="26">
        <v>135</v>
      </c>
      <c r="B140" s="4"/>
      <c r="C140" s="4" t="s">
        <v>10</v>
      </c>
      <c r="D140" s="24" t="str">
        <f>VLOOKUP(C140,'Tồn kho tháng 5'!$C$4:$D$13,2,0)</f>
        <v>Nước mắm</v>
      </c>
      <c r="E140" s="4" t="str">
        <f>VLOOKUP(C140,'Tồn kho tháng 5'!$C$4:$E$13,3,0)</f>
        <v>lít</v>
      </c>
      <c r="F140" s="70" t="s">
        <v>111</v>
      </c>
      <c r="G140" s="62"/>
      <c r="H140" s="68">
        <v>1</v>
      </c>
      <c r="I140" s="29"/>
      <c r="J140" s="1"/>
    </row>
    <row r="141" spans="1:10" x14ac:dyDescent="0.25">
      <c r="A141" s="26">
        <v>136</v>
      </c>
      <c r="B141" s="4"/>
      <c r="C141" s="4" t="s">
        <v>76</v>
      </c>
      <c r="D141" s="24" t="str">
        <f>VLOOKUP(C141,'Tồn kho tháng 5'!$C$13:$D$14,2,0)</f>
        <v>Mỳ tôm</v>
      </c>
      <c r="E141" s="4" t="str">
        <f>VLOOKUP(C141,'Tồn kho tháng 5'!$C$13:$E$14,3,0)</f>
        <v>Gói</v>
      </c>
      <c r="F141" s="70" t="s">
        <v>111</v>
      </c>
      <c r="G141" s="62"/>
      <c r="H141" s="68">
        <v>5</v>
      </c>
      <c r="I141" s="29"/>
      <c r="J141" s="1"/>
    </row>
    <row r="142" spans="1:10" x14ac:dyDescent="0.25">
      <c r="A142" s="26">
        <v>137</v>
      </c>
      <c r="B142" s="4"/>
      <c r="C142" s="4" t="s">
        <v>4</v>
      </c>
      <c r="D142" s="24" t="str">
        <f>VLOOKUP(C142,'Tồn kho tháng 5'!$C$4:$D$13,2,0)</f>
        <v>Gạo</v>
      </c>
      <c r="E142" s="4" t="str">
        <f>VLOOKUP(C142,'Tồn kho tháng 5'!$C$4:$E$13,3,0)</f>
        <v>kg</v>
      </c>
      <c r="F142" s="70" t="s">
        <v>112</v>
      </c>
      <c r="G142" s="62"/>
      <c r="H142" s="68">
        <v>10</v>
      </c>
      <c r="I142" s="29"/>
      <c r="J142" s="1"/>
    </row>
    <row r="143" spans="1:10" x14ac:dyDescent="0.25">
      <c r="A143" s="26">
        <v>138</v>
      </c>
      <c r="B143" s="4"/>
      <c r="C143" s="4" t="s">
        <v>81</v>
      </c>
      <c r="D143" s="24" t="str">
        <f>VLOOKUP(C143,'Tồn kho tháng 5'!$C$13:$D$15,2,0)</f>
        <v>Sữa bột</v>
      </c>
      <c r="E143" s="4" t="str">
        <f>VLOOKUP(C143,'Tồn kho tháng 5'!$C$13:$E$15,3,0)</f>
        <v>Hộp</v>
      </c>
      <c r="F143" s="70" t="s">
        <v>112</v>
      </c>
      <c r="G143" s="62"/>
      <c r="H143" s="68">
        <v>1</v>
      </c>
      <c r="I143" s="29"/>
      <c r="J143" s="1"/>
    </row>
    <row r="144" spans="1:10" x14ac:dyDescent="0.25">
      <c r="A144" s="26">
        <v>139</v>
      </c>
      <c r="B144" s="4"/>
      <c r="C144" s="4" t="s">
        <v>14</v>
      </c>
      <c r="D144" s="24" t="str">
        <f>VLOOKUP(C144,'Tồn kho tháng 5'!$C$4:$D$13,2,0)</f>
        <v>Bột canh</v>
      </c>
      <c r="E144" s="4" t="str">
        <f>VLOOKUP(C144,'Tồn kho tháng 5'!$C$4:$E$13,3,0)</f>
        <v>Gói</v>
      </c>
      <c r="F144" s="70" t="s">
        <v>112</v>
      </c>
      <c r="G144" s="62"/>
      <c r="H144" s="68">
        <v>2</v>
      </c>
      <c r="I144" s="29"/>
      <c r="J144" s="1"/>
    </row>
    <row r="145" spans="1:10" x14ac:dyDescent="0.25">
      <c r="A145" s="26">
        <v>140</v>
      </c>
      <c r="B145" s="4"/>
      <c r="C145" s="4" t="s">
        <v>22</v>
      </c>
      <c r="D145" s="24" t="str">
        <f>VLOOKUP(C145,'Tồn kho tháng 5'!$C$4:$D$13,2,0)</f>
        <v>Đường</v>
      </c>
      <c r="E145" s="4" t="str">
        <f>VLOOKUP(C145,'Tồn kho tháng 5'!$C$4:$E$13,3,0)</f>
        <v>kg</v>
      </c>
      <c r="F145" s="70" t="s">
        <v>112</v>
      </c>
      <c r="G145" s="62"/>
      <c r="H145" s="68">
        <v>1</v>
      </c>
      <c r="I145" s="29"/>
      <c r="J145" s="1"/>
    </row>
    <row r="146" spans="1:10" x14ac:dyDescent="0.25">
      <c r="A146" s="26">
        <v>141</v>
      </c>
      <c r="B146" s="4"/>
      <c r="C146" s="4" t="s">
        <v>7</v>
      </c>
      <c r="D146" s="24" t="str">
        <f>VLOOKUP(C146,'Tồn kho tháng 5'!$C$4:$D$13,2,0)</f>
        <v>Dầu ăn</v>
      </c>
      <c r="E146" s="4" t="str">
        <f>VLOOKUP(C146,'Tồn kho tháng 5'!$C$4:$E$13,3,0)</f>
        <v>lít</v>
      </c>
      <c r="F146" s="70" t="s">
        <v>112</v>
      </c>
      <c r="G146" s="62"/>
      <c r="H146" s="68">
        <v>1</v>
      </c>
      <c r="I146" s="29"/>
      <c r="J146" s="1"/>
    </row>
    <row r="147" spans="1:10" x14ac:dyDescent="0.25">
      <c r="A147" s="26">
        <v>142</v>
      </c>
      <c r="B147" s="4"/>
      <c r="C147" s="4" t="s">
        <v>10</v>
      </c>
      <c r="D147" s="24" t="str">
        <f>VLOOKUP(C147,'Tồn kho tháng 5'!$C$4:$D$13,2,0)</f>
        <v>Nước mắm</v>
      </c>
      <c r="E147" s="4" t="str">
        <f>VLOOKUP(C147,'Tồn kho tháng 5'!$C$4:$E$13,3,0)</f>
        <v>lít</v>
      </c>
      <c r="F147" s="70" t="s">
        <v>112</v>
      </c>
      <c r="G147" s="62"/>
      <c r="H147" s="68">
        <v>1</v>
      </c>
      <c r="I147" s="29"/>
      <c r="J147" s="1"/>
    </row>
    <row r="148" spans="1:10" x14ac:dyDescent="0.25">
      <c r="A148" s="26">
        <v>143</v>
      </c>
      <c r="B148" s="4"/>
      <c r="C148" s="4" t="s">
        <v>76</v>
      </c>
      <c r="D148" s="24" t="str">
        <f>VLOOKUP(C148,'Tồn kho tháng 5'!$C$13:$D$14,2,0)</f>
        <v>Mỳ tôm</v>
      </c>
      <c r="E148" s="4" t="str">
        <f>VLOOKUP(C148,'Tồn kho tháng 5'!$C$13:$E$14,3,0)</f>
        <v>Gói</v>
      </c>
      <c r="F148" s="70" t="s">
        <v>112</v>
      </c>
      <c r="G148" s="62"/>
      <c r="H148" s="68">
        <v>5</v>
      </c>
      <c r="I148" s="29"/>
      <c r="J148" s="1"/>
    </row>
    <row r="149" spans="1:10" x14ac:dyDescent="0.25">
      <c r="A149" s="26">
        <v>144</v>
      </c>
      <c r="B149" s="4"/>
      <c r="C149" s="4" t="s">
        <v>4</v>
      </c>
      <c r="D149" s="24" t="str">
        <f>VLOOKUP(C149,'Tồn kho tháng 5'!$C$4:$D$13,2,0)</f>
        <v>Gạo</v>
      </c>
      <c r="E149" s="4" t="str">
        <f>VLOOKUP(C149,'Tồn kho tháng 5'!$C$4:$E$13,3,0)</f>
        <v>kg</v>
      </c>
      <c r="F149" s="70" t="s">
        <v>114</v>
      </c>
      <c r="G149" s="62"/>
      <c r="H149" s="68">
        <v>50</v>
      </c>
      <c r="I149" s="29"/>
      <c r="J149" s="1"/>
    </row>
    <row r="150" spans="1:10" x14ac:dyDescent="0.25">
      <c r="A150" s="26">
        <v>145</v>
      </c>
      <c r="B150" s="4"/>
      <c r="C150" s="4" t="s">
        <v>14</v>
      </c>
      <c r="D150" s="24" t="str">
        <f>VLOOKUP(C150,'Tồn kho tháng 5'!$C$4:$D$13,2,0)</f>
        <v>Bột canh</v>
      </c>
      <c r="E150" s="4" t="str">
        <f>VLOOKUP(C150,'Tồn kho tháng 5'!$C$4:$E$13,3,0)</f>
        <v>Gói</v>
      </c>
      <c r="F150" s="70" t="s">
        <v>115</v>
      </c>
      <c r="G150" s="62"/>
      <c r="H150" s="68">
        <v>1</v>
      </c>
      <c r="I150" s="29"/>
      <c r="J150" s="1"/>
    </row>
    <row r="151" spans="1:10" x14ac:dyDescent="0.25">
      <c r="A151" s="26">
        <v>146</v>
      </c>
      <c r="B151" s="4"/>
      <c r="C151" s="4" t="s">
        <v>7</v>
      </c>
      <c r="D151" s="24" t="str">
        <f>VLOOKUP(C151,'Tồn kho tháng 5'!$C$4:$D$13,2,0)</f>
        <v>Dầu ăn</v>
      </c>
      <c r="E151" s="4" t="str">
        <f>VLOOKUP(C151,'Tồn kho tháng 5'!$C$4:$E$13,3,0)</f>
        <v>lít</v>
      </c>
      <c r="F151" s="70" t="s">
        <v>115</v>
      </c>
      <c r="G151" s="62"/>
      <c r="H151" s="68">
        <v>1</v>
      </c>
      <c r="I151" s="29"/>
      <c r="J151" s="1"/>
    </row>
    <row r="152" spans="1:10" x14ac:dyDescent="0.25">
      <c r="A152" s="26">
        <v>147</v>
      </c>
      <c r="B152" s="4"/>
      <c r="C152" s="4" t="s">
        <v>10</v>
      </c>
      <c r="D152" s="24" t="str">
        <f>VLOOKUP(C152,'Tồn kho tháng 5'!$C$4:$D$13,2,0)</f>
        <v>Nước mắm</v>
      </c>
      <c r="E152" s="4" t="str">
        <f>VLOOKUP(C152,'Tồn kho tháng 5'!$C$4:$E$13,3,0)</f>
        <v>lít</v>
      </c>
      <c r="F152" s="70" t="s">
        <v>115</v>
      </c>
      <c r="G152" s="62"/>
      <c r="H152" s="68">
        <v>1</v>
      </c>
      <c r="I152" s="29"/>
      <c r="J152" s="1"/>
    </row>
    <row r="153" spans="1:10" x14ac:dyDescent="0.25">
      <c r="A153" s="26">
        <v>148</v>
      </c>
      <c r="B153" s="4"/>
      <c r="C153" s="4" t="s">
        <v>76</v>
      </c>
      <c r="D153" s="24" t="str">
        <f>VLOOKUP(C153,'Tồn kho tháng 5'!$C$13:$D$14,2,0)</f>
        <v>Mỳ tôm</v>
      </c>
      <c r="E153" s="4" t="str">
        <f>VLOOKUP(C153,'Tồn kho tháng 5'!$C$13:$E$14,3,0)</f>
        <v>Gói</v>
      </c>
      <c r="F153" s="70" t="s">
        <v>115</v>
      </c>
      <c r="G153" s="62"/>
      <c r="H153" s="68">
        <v>5</v>
      </c>
      <c r="I153" s="29"/>
      <c r="J153" s="1"/>
    </row>
    <row r="154" spans="1:10" x14ac:dyDescent="0.25">
      <c r="A154" s="26">
        <v>149</v>
      </c>
      <c r="B154" s="4"/>
      <c r="C154" s="4" t="s">
        <v>4</v>
      </c>
      <c r="D154" s="24" t="str">
        <f>VLOOKUP(C154,'Tồn kho tháng 5'!$C$4:$D$13,2,0)</f>
        <v>Gạo</v>
      </c>
      <c r="E154" s="4" t="str">
        <f>VLOOKUP(C154,'Tồn kho tháng 5'!$C$4:$E$13,3,0)</f>
        <v>kg</v>
      </c>
      <c r="F154" s="70" t="s">
        <v>115</v>
      </c>
      <c r="G154" s="62"/>
      <c r="H154" s="68">
        <v>10</v>
      </c>
      <c r="I154" s="29"/>
      <c r="J154" s="1"/>
    </row>
    <row r="155" spans="1:10" x14ac:dyDescent="0.25">
      <c r="A155" s="26">
        <v>150</v>
      </c>
      <c r="B155" s="4"/>
      <c r="C155" s="4" t="s">
        <v>4</v>
      </c>
      <c r="D155" s="24" t="str">
        <f>VLOOKUP(C155,'Tồn kho tháng 5'!$C$4:$D$13,2,0)</f>
        <v>Gạo</v>
      </c>
      <c r="E155" s="4" t="str">
        <f>VLOOKUP(C155,'Tồn kho tháng 5'!$C$4:$E$13,3,0)</f>
        <v>kg</v>
      </c>
      <c r="F155" s="70" t="s">
        <v>116</v>
      </c>
      <c r="G155" s="62"/>
      <c r="H155" s="68">
        <v>10</v>
      </c>
      <c r="I155" s="29"/>
      <c r="J155" s="1"/>
    </row>
    <row r="156" spans="1:10" x14ac:dyDescent="0.25">
      <c r="A156" s="26">
        <v>151</v>
      </c>
      <c r="B156" s="4"/>
      <c r="C156" s="4" t="s">
        <v>14</v>
      </c>
      <c r="D156" s="24" t="str">
        <f>VLOOKUP(C156,'Tồn kho tháng 5'!$C$4:$D$13,2,0)</f>
        <v>Bột canh</v>
      </c>
      <c r="E156" s="4" t="str">
        <f>VLOOKUP(C156,'Tồn kho tháng 5'!$C$4:$E$13,3,0)</f>
        <v>Gói</v>
      </c>
      <c r="F156" s="70" t="s">
        <v>116</v>
      </c>
      <c r="G156" s="62"/>
      <c r="H156" s="68">
        <v>2</v>
      </c>
      <c r="I156" s="29"/>
      <c r="J156" s="1"/>
    </row>
    <row r="157" spans="1:10" x14ac:dyDescent="0.25">
      <c r="A157" s="26">
        <v>152</v>
      </c>
      <c r="B157" s="4"/>
      <c r="C157" s="4" t="s">
        <v>7</v>
      </c>
      <c r="D157" s="24" t="str">
        <f>VLOOKUP(C157,'Tồn kho tháng 5'!$C$4:$D$13,2,0)</f>
        <v>Dầu ăn</v>
      </c>
      <c r="E157" s="4" t="str">
        <f>VLOOKUP(C157,'Tồn kho tháng 5'!$C$4:$E$13,3,0)</f>
        <v>lít</v>
      </c>
      <c r="F157" s="70" t="s">
        <v>116</v>
      </c>
      <c r="G157" s="62"/>
      <c r="H157" s="68">
        <v>1</v>
      </c>
      <c r="I157" s="29"/>
      <c r="J157" s="1"/>
    </row>
    <row r="158" spans="1:10" x14ac:dyDescent="0.25">
      <c r="A158" s="26">
        <v>153</v>
      </c>
      <c r="B158" s="4"/>
      <c r="C158" s="4" t="s">
        <v>10</v>
      </c>
      <c r="D158" s="24" t="str">
        <f>VLOOKUP(C158,'Tồn kho tháng 5'!$C$4:$D$13,2,0)</f>
        <v>Nước mắm</v>
      </c>
      <c r="E158" s="4" t="str">
        <f>VLOOKUP(C158,'Tồn kho tháng 5'!$C$4:$E$13,3,0)</f>
        <v>lít</v>
      </c>
      <c r="F158" s="70" t="s">
        <v>116</v>
      </c>
      <c r="G158" s="62"/>
      <c r="H158" s="68">
        <v>1</v>
      </c>
      <c r="I158" s="29"/>
      <c r="J158" s="1"/>
    </row>
    <row r="159" spans="1:10" x14ac:dyDescent="0.25">
      <c r="A159" s="26">
        <v>154</v>
      </c>
      <c r="B159" s="4"/>
      <c r="C159" s="4" t="s">
        <v>76</v>
      </c>
      <c r="D159" s="24" t="str">
        <f>VLOOKUP(C159,'Tồn kho tháng 5'!$C$13:$D$14,2,0)</f>
        <v>Mỳ tôm</v>
      </c>
      <c r="E159" s="4" t="str">
        <f>VLOOKUP(C159,'Tồn kho tháng 5'!$C$13:$E$14,3,0)</f>
        <v>Gói</v>
      </c>
      <c r="F159" s="70" t="s">
        <v>116</v>
      </c>
      <c r="G159" s="62"/>
      <c r="H159" s="68">
        <v>5</v>
      </c>
      <c r="I159" s="29"/>
      <c r="J159" s="1"/>
    </row>
    <row r="160" spans="1:10" x14ac:dyDescent="0.25">
      <c r="A160" s="26">
        <v>155</v>
      </c>
      <c r="B160" s="4"/>
      <c r="C160" s="4" t="s">
        <v>4</v>
      </c>
      <c r="D160" s="24" t="str">
        <f>VLOOKUP(C160,'Tồn kho tháng 5'!$C$4:$D$13,2,0)</f>
        <v>Gạo</v>
      </c>
      <c r="E160" s="4" t="str">
        <f>VLOOKUP(C160,'Tồn kho tháng 5'!$C$4:$E$13,3,0)</f>
        <v>kg</v>
      </c>
      <c r="F160" s="70" t="s">
        <v>117</v>
      </c>
      <c r="G160" s="62"/>
      <c r="H160" s="68">
        <v>15</v>
      </c>
      <c r="I160" s="29"/>
      <c r="J160" s="1"/>
    </row>
    <row r="161" spans="1:10" x14ac:dyDescent="0.25">
      <c r="A161" s="26">
        <v>156</v>
      </c>
      <c r="B161" s="4"/>
      <c r="C161" s="4" t="s">
        <v>14</v>
      </c>
      <c r="D161" s="24" t="str">
        <f>VLOOKUP(C161,'Tồn kho tháng 5'!$C$4:$D$13,2,0)</f>
        <v>Bột canh</v>
      </c>
      <c r="E161" s="4" t="str">
        <f>VLOOKUP(C161,'Tồn kho tháng 5'!$C$4:$E$13,3,0)</f>
        <v>Gói</v>
      </c>
      <c r="F161" s="70" t="s">
        <v>117</v>
      </c>
      <c r="G161" s="62"/>
      <c r="H161" s="68">
        <v>2</v>
      </c>
      <c r="I161" s="29"/>
      <c r="J161" s="1"/>
    </row>
    <row r="162" spans="1:10" x14ac:dyDescent="0.25">
      <c r="A162" s="26">
        <v>157</v>
      </c>
      <c r="B162" s="4"/>
      <c r="C162" s="4" t="s">
        <v>7</v>
      </c>
      <c r="D162" s="24" t="str">
        <f>VLOOKUP(C162,'Tồn kho tháng 5'!$C$4:$D$13,2,0)</f>
        <v>Dầu ăn</v>
      </c>
      <c r="E162" s="4" t="str">
        <f>VLOOKUP(C162,'Tồn kho tháng 5'!$C$4:$E$13,3,0)</f>
        <v>lít</v>
      </c>
      <c r="F162" s="70" t="s">
        <v>117</v>
      </c>
      <c r="G162" s="62"/>
      <c r="H162" s="68">
        <v>1</v>
      </c>
      <c r="I162" s="29"/>
      <c r="J162" s="1"/>
    </row>
    <row r="163" spans="1:10" x14ac:dyDescent="0.25">
      <c r="A163" s="26">
        <v>158</v>
      </c>
      <c r="B163" s="4"/>
      <c r="C163" s="4" t="s">
        <v>10</v>
      </c>
      <c r="D163" s="24" t="str">
        <f>VLOOKUP(C163,'Tồn kho tháng 5'!$C$4:$D$13,2,0)</f>
        <v>Nước mắm</v>
      </c>
      <c r="E163" s="4" t="str">
        <f>VLOOKUP(C163,'Tồn kho tháng 5'!$C$4:$E$13,3,0)</f>
        <v>lít</v>
      </c>
      <c r="F163" s="70" t="s">
        <v>117</v>
      </c>
      <c r="G163" s="62"/>
      <c r="H163" s="68">
        <v>1</v>
      </c>
      <c r="I163" s="29"/>
      <c r="J163" s="1"/>
    </row>
    <row r="164" spans="1:10" x14ac:dyDescent="0.25">
      <c r="A164" s="26">
        <v>159</v>
      </c>
      <c r="B164" s="4"/>
      <c r="C164" s="4" t="s">
        <v>76</v>
      </c>
      <c r="D164" s="24" t="str">
        <f>VLOOKUP(C164,'Tồn kho tháng 5'!$C$13:$D$14,2,0)</f>
        <v>Mỳ tôm</v>
      </c>
      <c r="E164" s="4" t="str">
        <f>VLOOKUP(C164,'Tồn kho tháng 5'!$C$13:$E$14,3,0)</f>
        <v>Gói</v>
      </c>
      <c r="F164" s="70" t="s">
        <v>117</v>
      </c>
      <c r="G164" s="62"/>
      <c r="H164" s="68">
        <v>10</v>
      </c>
      <c r="I164" s="29"/>
      <c r="J164" s="1"/>
    </row>
    <row r="165" spans="1:10" x14ac:dyDescent="0.25">
      <c r="A165" s="26">
        <v>160</v>
      </c>
      <c r="B165" s="4"/>
      <c r="C165" s="4" t="s">
        <v>4</v>
      </c>
      <c r="D165" s="24" t="str">
        <f>VLOOKUP(C165,'Tồn kho tháng 5'!$C$4:$D$13,2,0)</f>
        <v>Gạo</v>
      </c>
      <c r="E165" s="4" t="str">
        <f>VLOOKUP(C165,'Tồn kho tháng 5'!$C$4:$E$13,3,0)</f>
        <v>kg</v>
      </c>
      <c r="F165" s="70" t="s">
        <v>118</v>
      </c>
      <c r="G165" s="62"/>
      <c r="H165" s="68">
        <v>15</v>
      </c>
      <c r="I165" s="29"/>
      <c r="J165" s="1"/>
    </row>
    <row r="166" spans="1:10" x14ac:dyDescent="0.25">
      <c r="A166" s="26">
        <v>161</v>
      </c>
      <c r="B166" s="4"/>
      <c r="C166" s="4" t="s">
        <v>14</v>
      </c>
      <c r="D166" s="24" t="str">
        <f>VLOOKUP(C166,'Tồn kho tháng 5'!$C$4:$D$13,2,0)</f>
        <v>Bột canh</v>
      </c>
      <c r="E166" s="4" t="str">
        <f>VLOOKUP(C166,'Tồn kho tháng 5'!$C$4:$E$13,3,0)</f>
        <v>Gói</v>
      </c>
      <c r="F166" s="70" t="s">
        <v>118</v>
      </c>
      <c r="G166" s="62"/>
      <c r="H166" s="68">
        <v>1</v>
      </c>
      <c r="I166" s="29"/>
      <c r="J166" s="1"/>
    </row>
    <row r="167" spans="1:10" x14ac:dyDescent="0.25">
      <c r="A167" s="26">
        <v>162</v>
      </c>
      <c r="B167" s="4"/>
      <c r="C167" s="4" t="s">
        <v>7</v>
      </c>
      <c r="D167" s="24" t="str">
        <f>VLOOKUP(C167,'Tồn kho tháng 5'!$C$4:$D$13,2,0)</f>
        <v>Dầu ăn</v>
      </c>
      <c r="E167" s="4" t="str">
        <f>VLOOKUP(C167,'Tồn kho tháng 5'!$C$4:$E$13,3,0)</f>
        <v>lít</v>
      </c>
      <c r="F167" s="70" t="s">
        <v>118</v>
      </c>
      <c r="G167" s="62"/>
      <c r="H167" s="68">
        <v>1</v>
      </c>
      <c r="I167" s="29"/>
      <c r="J167" s="1"/>
    </row>
    <row r="168" spans="1:10" x14ac:dyDescent="0.25">
      <c r="A168" s="26">
        <v>163</v>
      </c>
      <c r="B168" s="4"/>
      <c r="C168" s="4" t="s">
        <v>10</v>
      </c>
      <c r="D168" s="24" t="str">
        <f>VLOOKUP(C168,'Tồn kho tháng 5'!$C$4:$D$13,2,0)</f>
        <v>Nước mắm</v>
      </c>
      <c r="E168" s="4" t="str">
        <f>VLOOKUP(C168,'Tồn kho tháng 5'!$C$4:$E$13,3,0)</f>
        <v>lít</v>
      </c>
      <c r="F168" s="70" t="s">
        <v>118</v>
      </c>
      <c r="G168" s="62"/>
      <c r="H168" s="68">
        <v>1</v>
      </c>
      <c r="I168" s="29"/>
      <c r="J168" s="1"/>
    </row>
    <row r="169" spans="1:10" x14ac:dyDescent="0.25">
      <c r="A169" s="26">
        <v>164</v>
      </c>
      <c r="B169" s="4"/>
      <c r="C169" s="4" t="s">
        <v>76</v>
      </c>
      <c r="D169" s="24" t="str">
        <f>VLOOKUP(C169,'Tồn kho tháng 5'!$C$13:$D$14,2,0)</f>
        <v>Mỳ tôm</v>
      </c>
      <c r="E169" s="4" t="str">
        <f>VLOOKUP(C169,'Tồn kho tháng 5'!$C$13:$E$14,3,0)</f>
        <v>Gói</v>
      </c>
      <c r="F169" s="70" t="s">
        <v>118</v>
      </c>
      <c r="G169" s="62"/>
      <c r="H169" s="68">
        <v>5</v>
      </c>
      <c r="I169" s="29"/>
      <c r="J169" s="1"/>
    </row>
    <row r="170" spans="1:10" x14ac:dyDescent="0.25">
      <c r="A170" s="26">
        <v>165</v>
      </c>
      <c r="B170" s="4"/>
      <c r="C170" s="4" t="s">
        <v>4</v>
      </c>
      <c r="D170" s="24" t="str">
        <f>VLOOKUP(C170,'Tồn kho tháng 5'!$C$4:$D$13,2,0)</f>
        <v>Gạo</v>
      </c>
      <c r="E170" s="4" t="str">
        <f>VLOOKUP(C170,'Tồn kho tháng 5'!$C$4:$E$13,3,0)</f>
        <v>kg</v>
      </c>
      <c r="F170" s="70" t="s">
        <v>119</v>
      </c>
      <c r="G170" s="62"/>
      <c r="H170" s="68">
        <v>10</v>
      </c>
      <c r="I170" s="29"/>
      <c r="J170" s="1"/>
    </row>
    <row r="171" spans="1:10" x14ac:dyDescent="0.25">
      <c r="A171" s="26">
        <v>166</v>
      </c>
      <c r="B171" s="4"/>
      <c r="C171" s="4" t="s">
        <v>14</v>
      </c>
      <c r="D171" s="24" t="str">
        <f>VLOOKUP(C171,'Tồn kho tháng 5'!$C$4:$D$13,2,0)</f>
        <v>Bột canh</v>
      </c>
      <c r="E171" s="4" t="str">
        <f>VLOOKUP(C171,'Tồn kho tháng 5'!$C$4:$E$13,3,0)</f>
        <v>Gói</v>
      </c>
      <c r="F171" s="70" t="s">
        <v>119</v>
      </c>
      <c r="G171" s="62"/>
      <c r="H171" s="68">
        <v>1</v>
      </c>
      <c r="I171" s="29"/>
      <c r="J171" s="1"/>
    </row>
    <row r="172" spans="1:10" x14ac:dyDescent="0.25">
      <c r="A172" s="26">
        <v>167</v>
      </c>
      <c r="B172" s="4"/>
      <c r="C172" s="4" t="s">
        <v>10</v>
      </c>
      <c r="D172" s="24" t="str">
        <f>VLOOKUP(C172,'Tồn kho tháng 5'!$C$4:$D$13,2,0)</f>
        <v>Nước mắm</v>
      </c>
      <c r="E172" s="4" t="str">
        <f>VLOOKUP(C172,'Tồn kho tháng 5'!$C$4:$E$13,3,0)</f>
        <v>lít</v>
      </c>
      <c r="F172" s="70" t="s">
        <v>119</v>
      </c>
      <c r="G172" s="62"/>
      <c r="H172" s="68">
        <v>1</v>
      </c>
      <c r="I172" s="29"/>
      <c r="J172" s="1"/>
    </row>
    <row r="173" spans="1:10" x14ac:dyDescent="0.25">
      <c r="A173" s="26">
        <v>168</v>
      </c>
      <c r="B173" s="4"/>
      <c r="C173" s="4" t="s">
        <v>7</v>
      </c>
      <c r="D173" s="24" t="str">
        <f>VLOOKUP(C173,'Tồn kho tháng 5'!$C$4:$D$13,2,0)</f>
        <v>Dầu ăn</v>
      </c>
      <c r="E173" s="4" t="str">
        <f>VLOOKUP(C173,'Tồn kho tháng 5'!$C$4:$E$13,3,0)</f>
        <v>lít</v>
      </c>
      <c r="F173" s="70" t="s">
        <v>119</v>
      </c>
      <c r="G173" s="62"/>
      <c r="H173" s="68">
        <v>1</v>
      </c>
      <c r="I173" s="29"/>
      <c r="J173" s="1"/>
    </row>
    <row r="174" spans="1:10" x14ac:dyDescent="0.25">
      <c r="A174" s="26">
        <v>169</v>
      </c>
      <c r="B174" s="4"/>
      <c r="C174" s="4" t="s">
        <v>76</v>
      </c>
      <c r="D174" s="24" t="str">
        <f>VLOOKUP(C174,'Tồn kho tháng 5'!$C$13:$D$14,2,0)</f>
        <v>Mỳ tôm</v>
      </c>
      <c r="E174" s="4" t="str">
        <f>VLOOKUP(C174,'Tồn kho tháng 5'!$C$13:$E$14,3,0)</f>
        <v>Gói</v>
      </c>
      <c r="F174" s="70" t="s">
        <v>120</v>
      </c>
      <c r="G174" s="62"/>
      <c r="H174" s="68">
        <v>5</v>
      </c>
      <c r="I174" s="29"/>
      <c r="J174" s="1"/>
    </row>
    <row r="175" spans="1:10" x14ac:dyDescent="0.25">
      <c r="A175" s="26">
        <v>170</v>
      </c>
      <c r="B175" s="4"/>
      <c r="C175" s="4" t="s">
        <v>4</v>
      </c>
      <c r="D175" s="24" t="str">
        <f>VLOOKUP(C175,'Tồn kho tháng 5'!$C$4:$D$13,2,0)</f>
        <v>Gạo</v>
      </c>
      <c r="E175" s="4" t="str">
        <f>VLOOKUP(C175,'Tồn kho tháng 5'!$C$4:$E$13,3,0)</f>
        <v>kg</v>
      </c>
      <c r="F175" s="70" t="s">
        <v>120</v>
      </c>
      <c r="G175" s="62"/>
      <c r="H175" s="68">
        <v>10</v>
      </c>
      <c r="I175" s="29"/>
      <c r="J175" s="1"/>
    </row>
    <row r="176" spans="1:10" x14ac:dyDescent="0.25">
      <c r="A176" s="26">
        <v>171</v>
      </c>
      <c r="B176" s="4"/>
      <c r="C176" s="4" t="s">
        <v>81</v>
      </c>
      <c r="D176" s="24" t="str">
        <f>VLOOKUP(C176,'Tồn kho tháng 5'!$C$13:$D$15,2,0)</f>
        <v>Sữa bột</v>
      </c>
      <c r="E176" s="4" t="str">
        <f>VLOOKUP(C176,'Tồn kho tháng 5'!$C$13:$E$15,3,0)</f>
        <v>Hộp</v>
      </c>
      <c r="F176" s="70" t="s">
        <v>120</v>
      </c>
      <c r="G176" s="62"/>
      <c r="H176" s="68">
        <v>1</v>
      </c>
      <c r="I176" s="29"/>
      <c r="J176" s="1"/>
    </row>
    <row r="177" spans="1:10" x14ac:dyDescent="0.25">
      <c r="A177" s="26">
        <v>172</v>
      </c>
      <c r="B177" s="4"/>
      <c r="C177" s="4" t="s">
        <v>7</v>
      </c>
      <c r="D177" s="24" t="str">
        <f>VLOOKUP(C177,'Tồn kho tháng 5'!$C$4:$D$13,2,0)</f>
        <v>Dầu ăn</v>
      </c>
      <c r="E177" s="4" t="str">
        <f>VLOOKUP(C177,'Tồn kho tháng 5'!$C$4:$E$13,3,0)</f>
        <v>lít</v>
      </c>
      <c r="F177" s="70" t="s">
        <v>120</v>
      </c>
      <c r="G177" s="62"/>
      <c r="H177" s="68">
        <v>1</v>
      </c>
      <c r="I177" s="29"/>
      <c r="J177" s="1"/>
    </row>
    <row r="178" spans="1:10" x14ac:dyDescent="0.25">
      <c r="A178" s="26">
        <v>173</v>
      </c>
      <c r="B178" s="4"/>
      <c r="C178" s="4" t="s">
        <v>10</v>
      </c>
      <c r="D178" s="24" t="str">
        <f>VLOOKUP(C178,'Tồn kho tháng 5'!$C$4:$D$13,2,0)</f>
        <v>Nước mắm</v>
      </c>
      <c r="E178" s="4" t="str">
        <f>VLOOKUP(C178,'Tồn kho tháng 5'!$C$4:$E$13,3,0)</f>
        <v>lít</v>
      </c>
      <c r="F178" s="70" t="s">
        <v>120</v>
      </c>
      <c r="G178" s="62"/>
      <c r="H178" s="68">
        <v>1</v>
      </c>
      <c r="I178" s="29"/>
      <c r="J178" s="1"/>
    </row>
    <row r="179" spans="1:10" x14ac:dyDescent="0.25">
      <c r="A179" s="26">
        <v>174</v>
      </c>
      <c r="B179" s="4"/>
      <c r="C179" s="4" t="s">
        <v>76</v>
      </c>
      <c r="D179" s="24" t="str">
        <f>VLOOKUP(C179,'Tồn kho tháng 5'!$C$13:$D$14,2,0)</f>
        <v>Mỳ tôm</v>
      </c>
      <c r="E179" s="4" t="str">
        <f>VLOOKUP(C179,'Tồn kho tháng 5'!$C$13:$E$14,3,0)</f>
        <v>Gói</v>
      </c>
      <c r="F179" s="70" t="s">
        <v>120</v>
      </c>
      <c r="G179" s="62"/>
      <c r="H179" s="68">
        <v>5</v>
      </c>
      <c r="I179" s="29"/>
      <c r="J179" s="1"/>
    </row>
    <row r="180" spans="1:10" ht="15.75" customHeight="1" x14ac:dyDescent="0.25">
      <c r="A180" s="26">
        <v>175</v>
      </c>
      <c r="B180" s="4"/>
      <c r="C180" s="4" t="s">
        <v>4</v>
      </c>
      <c r="D180" s="24" t="str">
        <f>VLOOKUP(C180,'Tồn kho tháng 5'!$C$4:$D$13,2,0)</f>
        <v>Gạo</v>
      </c>
      <c r="E180" s="4" t="str">
        <f>VLOOKUP(C180,'Tồn kho tháng 5'!$C$4:$E$13,3,0)</f>
        <v>kg</v>
      </c>
      <c r="F180" s="70" t="s">
        <v>121</v>
      </c>
      <c r="G180" s="62"/>
      <c r="H180" s="68">
        <v>10</v>
      </c>
      <c r="I180" s="29"/>
      <c r="J180" s="1"/>
    </row>
    <row r="181" spans="1:10" ht="15.75" customHeight="1" x14ac:dyDescent="0.25">
      <c r="A181" s="26">
        <v>176</v>
      </c>
      <c r="B181" s="4"/>
      <c r="C181" s="4" t="s">
        <v>81</v>
      </c>
      <c r="D181" s="24" t="str">
        <f>VLOOKUP(C181,'Tồn kho tháng 5'!$C$13:$D$15,2,0)</f>
        <v>Sữa bột</v>
      </c>
      <c r="E181" s="4" t="str">
        <f>VLOOKUP(C181,'Tồn kho tháng 5'!$C$13:$E$15,3,0)</f>
        <v>Hộp</v>
      </c>
      <c r="F181" s="70" t="s">
        <v>121</v>
      </c>
      <c r="G181" s="62"/>
      <c r="H181" s="68">
        <v>1</v>
      </c>
      <c r="I181" s="29"/>
      <c r="J181" s="1"/>
    </row>
    <row r="182" spans="1:10" ht="15.75" customHeight="1" x14ac:dyDescent="0.25">
      <c r="A182" s="26">
        <v>177</v>
      </c>
      <c r="B182" s="4"/>
      <c r="C182" s="4" t="s">
        <v>10</v>
      </c>
      <c r="D182" s="24" t="str">
        <f>VLOOKUP(C182,'Tồn kho tháng 5'!$C$4:$D$13,2,0)</f>
        <v>Nước mắm</v>
      </c>
      <c r="E182" s="4" t="str">
        <f>VLOOKUP(C182,'Tồn kho tháng 5'!$C$4:$E$13,3,0)</f>
        <v>lít</v>
      </c>
      <c r="F182" s="70" t="s">
        <v>121</v>
      </c>
      <c r="G182" s="62"/>
      <c r="H182" s="68">
        <v>1</v>
      </c>
      <c r="I182" s="29"/>
      <c r="J182" s="1"/>
    </row>
    <row r="183" spans="1:10" ht="15.75" customHeight="1" x14ac:dyDescent="0.25">
      <c r="A183" s="26">
        <v>178</v>
      </c>
      <c r="B183" s="4"/>
      <c r="C183" s="4" t="s">
        <v>7</v>
      </c>
      <c r="D183" s="24" t="str">
        <f>VLOOKUP(C183,'Tồn kho tháng 5'!$C$4:$D$13,2,0)</f>
        <v>Dầu ăn</v>
      </c>
      <c r="E183" s="4" t="str">
        <f>VLOOKUP(C183,'Tồn kho tháng 5'!$C$4:$E$13,3,0)</f>
        <v>lít</v>
      </c>
      <c r="F183" s="70" t="s">
        <v>121</v>
      </c>
      <c r="G183" s="62"/>
      <c r="H183" s="68">
        <v>1</v>
      </c>
      <c r="I183" s="29"/>
      <c r="J183" s="1"/>
    </row>
    <row r="184" spans="1:10" ht="15.75" customHeight="1" x14ac:dyDescent="0.25">
      <c r="A184" s="26">
        <v>179</v>
      </c>
      <c r="B184" s="4"/>
      <c r="C184" s="4" t="s">
        <v>76</v>
      </c>
      <c r="D184" s="24" t="str">
        <f>VLOOKUP(C184,'Tồn kho tháng 5'!$C$13:$D$14,2,0)</f>
        <v>Mỳ tôm</v>
      </c>
      <c r="E184" s="4" t="str">
        <f>VLOOKUP(C184,'Tồn kho tháng 5'!$C$13:$E$14,3,0)</f>
        <v>Gói</v>
      </c>
      <c r="F184" s="70" t="s">
        <v>121</v>
      </c>
      <c r="G184" s="62"/>
      <c r="H184" s="68">
        <v>5</v>
      </c>
      <c r="I184" s="29"/>
      <c r="J184" s="1"/>
    </row>
    <row r="185" spans="1:10" x14ac:dyDescent="0.25">
      <c r="A185" s="26">
        <v>180</v>
      </c>
      <c r="B185" s="4"/>
      <c r="C185" s="4" t="s">
        <v>4</v>
      </c>
      <c r="D185" s="24" t="str">
        <f>VLOOKUP(C185,'Tồn kho tháng 5'!$C$4:$D$13,2,0)</f>
        <v>Gạo</v>
      </c>
      <c r="E185" s="4" t="str">
        <f>VLOOKUP(C185,'Tồn kho tháng 5'!$C$4:$E$13,3,0)</f>
        <v>kg</v>
      </c>
      <c r="F185" s="70" t="s">
        <v>122</v>
      </c>
      <c r="G185" s="62"/>
      <c r="H185" s="68">
        <v>10</v>
      </c>
      <c r="I185" s="29"/>
      <c r="J185" s="1"/>
    </row>
    <row r="186" spans="1:10" x14ac:dyDescent="0.25">
      <c r="A186" s="26">
        <v>181</v>
      </c>
      <c r="B186" s="4"/>
      <c r="C186" s="4" t="s">
        <v>7</v>
      </c>
      <c r="D186" s="24" t="str">
        <f>VLOOKUP(C186,'Tồn kho tháng 5'!$C$4:$D$13,2,0)</f>
        <v>Dầu ăn</v>
      </c>
      <c r="E186" s="4" t="str">
        <f>VLOOKUP(C186,'Tồn kho tháng 5'!$C$4:$E$13,3,0)</f>
        <v>lít</v>
      </c>
      <c r="F186" s="70" t="s">
        <v>122</v>
      </c>
      <c r="G186" s="62"/>
      <c r="H186" s="68">
        <v>1</v>
      </c>
      <c r="I186" s="29"/>
      <c r="J186" s="1"/>
    </row>
    <row r="187" spans="1:10" x14ac:dyDescent="0.25">
      <c r="A187" s="26">
        <v>182</v>
      </c>
      <c r="B187" s="4"/>
      <c r="C187" s="4" t="s">
        <v>10</v>
      </c>
      <c r="D187" s="24" t="str">
        <f>VLOOKUP(C187,'Tồn kho tháng 5'!$C$4:$D$13,2,0)</f>
        <v>Nước mắm</v>
      </c>
      <c r="E187" s="4" t="str">
        <f>VLOOKUP(C187,'Tồn kho tháng 5'!$C$4:$E$13,3,0)</f>
        <v>lít</v>
      </c>
      <c r="F187" s="70" t="s">
        <v>122</v>
      </c>
      <c r="G187" s="62"/>
      <c r="H187" s="68">
        <v>1</v>
      </c>
      <c r="I187" s="29"/>
      <c r="J187" s="1"/>
    </row>
    <row r="188" spans="1:10" x14ac:dyDescent="0.25">
      <c r="A188" s="26">
        <v>183</v>
      </c>
      <c r="B188" s="4"/>
      <c r="C188" s="4" t="s">
        <v>81</v>
      </c>
      <c r="D188" s="24" t="str">
        <f>VLOOKUP(C188,'Tồn kho tháng 5'!$C$13:$D$15,2,0)</f>
        <v>Sữa bột</v>
      </c>
      <c r="E188" s="4" t="str">
        <f>VLOOKUP(C188,'Tồn kho tháng 5'!$C$13:$E$15,3,0)</f>
        <v>Hộp</v>
      </c>
      <c r="F188" s="70" t="s">
        <v>122</v>
      </c>
      <c r="G188" s="62"/>
      <c r="H188" s="68">
        <v>1</v>
      </c>
      <c r="I188" s="29"/>
      <c r="J188" s="1"/>
    </row>
    <row r="189" spans="1:10" x14ac:dyDescent="0.25">
      <c r="A189" s="26">
        <v>184</v>
      </c>
      <c r="B189" s="4"/>
      <c r="C189" s="4" t="s">
        <v>76</v>
      </c>
      <c r="D189" s="24" t="str">
        <f>VLOOKUP(C189,'Tồn kho tháng 5'!$C$13:$D$14,2,0)</f>
        <v>Mỳ tôm</v>
      </c>
      <c r="E189" s="4" t="str">
        <f>VLOOKUP(C189,'Tồn kho tháng 5'!$C$13:$E$14,3,0)</f>
        <v>Gói</v>
      </c>
      <c r="F189" s="70" t="s">
        <v>122</v>
      </c>
      <c r="G189" s="62"/>
      <c r="H189" s="68">
        <v>10</v>
      </c>
      <c r="I189" s="29"/>
      <c r="J189" s="1"/>
    </row>
    <row r="190" spans="1:10" x14ac:dyDescent="0.25">
      <c r="J190" s="1"/>
    </row>
    <row r="191" spans="1:10" x14ac:dyDescent="0.25">
      <c r="J191" s="1"/>
    </row>
    <row r="192" spans="1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</sheetData>
  <autoFilter ref="B5:I189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9" customWidth="1"/>
    <col min="3" max="20" width="7.7109375" customWidth="1"/>
  </cols>
  <sheetData>
    <row r="3" spans="2:22" ht="15" customHeight="1" x14ac:dyDescent="0.25">
      <c r="B3" s="77" t="s">
        <v>66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2:22" ht="32.25" customHeight="1" x14ac:dyDescent="0.25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6" spans="2:22" ht="22.5" customHeight="1" x14ac:dyDescent="0.25">
      <c r="B6" s="9" t="s">
        <v>64</v>
      </c>
      <c r="C6" s="78" t="s">
        <v>8</v>
      </c>
      <c r="D6" s="78"/>
      <c r="E6" s="78" t="s">
        <v>11</v>
      </c>
      <c r="F6" s="78"/>
      <c r="G6" s="78" t="s">
        <v>13</v>
      </c>
      <c r="H6" s="78"/>
      <c r="I6" s="78" t="s">
        <v>15</v>
      </c>
      <c r="J6" s="78"/>
      <c r="K6" s="78" t="s">
        <v>17</v>
      </c>
      <c r="L6" s="78"/>
      <c r="M6" s="78"/>
      <c r="N6" s="78"/>
      <c r="O6" s="78" t="s">
        <v>19</v>
      </c>
      <c r="P6" s="78"/>
      <c r="Q6" s="78" t="s">
        <v>21</v>
      </c>
      <c r="R6" s="78"/>
      <c r="S6" s="78" t="s">
        <v>23</v>
      </c>
      <c r="T6" s="78"/>
      <c r="U6" s="49"/>
      <c r="V6" s="49"/>
    </row>
    <row r="7" spans="2:22" ht="22.5" customHeight="1" x14ac:dyDescent="0.25">
      <c r="B7" s="51" t="s">
        <v>63</v>
      </c>
      <c r="C7" s="51" t="s">
        <v>67</v>
      </c>
      <c r="D7" s="51" t="s">
        <v>68</v>
      </c>
      <c r="E7" s="51" t="s">
        <v>54</v>
      </c>
      <c r="F7" s="51" t="s">
        <v>53</v>
      </c>
      <c r="G7" s="51" t="s">
        <v>55</v>
      </c>
      <c r="H7" s="51" t="s">
        <v>54</v>
      </c>
      <c r="I7" s="51" t="s">
        <v>56</v>
      </c>
      <c r="J7" s="51" t="s">
        <v>57</v>
      </c>
      <c r="K7" s="51" t="s">
        <v>58</v>
      </c>
      <c r="L7" s="51" t="s">
        <v>59</v>
      </c>
      <c r="M7" s="51" t="s">
        <v>60</v>
      </c>
      <c r="N7" s="51" t="s">
        <v>69</v>
      </c>
      <c r="O7" s="51" t="s">
        <v>61</v>
      </c>
      <c r="P7" s="51" t="s">
        <v>70</v>
      </c>
      <c r="Q7" s="51" t="s">
        <v>62</v>
      </c>
      <c r="R7" s="51" t="s">
        <v>70</v>
      </c>
      <c r="S7" s="51" t="s">
        <v>62</v>
      </c>
      <c r="T7" s="51" t="s">
        <v>70</v>
      </c>
    </row>
    <row r="8" spans="2:22" ht="25.5" customHeight="1" x14ac:dyDescent="0.25">
      <c r="B8" s="9" t="s">
        <v>65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C25" sqref="C25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80" t="s">
        <v>34</v>
      </c>
      <c r="B1" s="80"/>
      <c r="C1" s="80"/>
      <c r="E1" s="44"/>
    </row>
    <row r="2" spans="1:13" ht="19.5" customHeight="1" x14ac:dyDescent="0.2">
      <c r="A2" s="44"/>
      <c r="E2" s="44"/>
    </row>
    <row r="3" spans="1:13" ht="19.5" customHeight="1" x14ac:dyDescent="0.2">
      <c r="A3" s="81" t="s">
        <v>35</v>
      </c>
      <c r="B3" s="81"/>
      <c r="C3" s="81"/>
      <c r="D3" s="81"/>
      <c r="E3" s="81"/>
      <c r="F3" s="81"/>
      <c r="G3" s="81"/>
      <c r="H3" s="81"/>
      <c r="I3" s="81"/>
      <c r="J3" s="81"/>
    </row>
    <row r="4" spans="1:13" ht="19.5" customHeight="1" x14ac:dyDescent="0.2">
      <c r="A4" s="81" t="s">
        <v>113</v>
      </c>
      <c r="B4" s="81"/>
      <c r="C4" s="81"/>
      <c r="D4" s="81"/>
      <c r="E4" s="81"/>
      <c r="F4" s="81"/>
      <c r="G4" s="81"/>
      <c r="H4" s="81"/>
      <c r="I4" s="81"/>
      <c r="J4" s="81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8"/>
      <c r="M5" s="48"/>
    </row>
    <row r="6" spans="1:13" s="17" customFormat="1" ht="19.5" customHeight="1" x14ac:dyDescent="0.25">
      <c r="A6" s="82" t="s">
        <v>38</v>
      </c>
      <c r="B6" s="82" t="s">
        <v>39</v>
      </c>
      <c r="C6" s="84" t="s">
        <v>40</v>
      </c>
      <c r="D6" s="82" t="s">
        <v>41</v>
      </c>
      <c r="E6" s="82" t="s">
        <v>42</v>
      </c>
      <c r="F6" s="82" t="s">
        <v>43</v>
      </c>
      <c r="G6" s="85" t="s">
        <v>44</v>
      </c>
      <c r="H6" s="82" t="s">
        <v>45</v>
      </c>
      <c r="I6" s="85" t="s">
        <v>46</v>
      </c>
      <c r="J6" s="87" t="s">
        <v>47</v>
      </c>
      <c r="L6" s="48"/>
      <c r="M6" s="48"/>
    </row>
    <row r="7" spans="1:13" s="17" customFormat="1" ht="19.5" customHeight="1" x14ac:dyDescent="0.25">
      <c r="A7" s="83"/>
      <c r="B7" s="83"/>
      <c r="C7" s="83"/>
      <c r="D7" s="83"/>
      <c r="E7" s="83"/>
      <c r="F7" s="83"/>
      <c r="G7" s="86"/>
      <c r="H7" s="83"/>
      <c r="I7" s="86"/>
      <c r="J7" s="87"/>
      <c r="L7" s="48"/>
      <c r="M7" s="48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f>VLOOKUP(B8,'Tồn kho tháng 5'!$C$4:$F$13,4,0)</f>
        <v>0</v>
      </c>
      <c r="G8" s="35">
        <f>SUMIF('Nhật kí Xuất - Nhập kho'!$D$6:$D$189,"Gạo",'Nhật kí Xuất - Nhập kho'!$G$6:$G$189)</f>
        <v>600</v>
      </c>
      <c r="H8" s="35">
        <f>SUMIF('Nhật kí Xuất - Nhập kho'!$D$6:$D$189,"Gạo",'Nhật kí Xuất - Nhập kho'!$H$6:$H$189)</f>
        <v>475</v>
      </c>
      <c r="I8" s="36">
        <f>F8+G8-H8</f>
        <v>125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34">
        <f>VLOOKUP(B9,'Tồn kho tháng 5'!$C$4:$F$13,4,0)</f>
        <v>0</v>
      </c>
      <c r="G9" s="35">
        <f>SUMIF('Nhật kí Xuất - Nhập kho'!$D$6:$D$189,"Dầu ăn",'Nhật kí Xuất - Nhập kho'!$G$6:$G$189)</f>
        <v>33</v>
      </c>
      <c r="H9" s="35">
        <f>SUMIF('Nhật kí Xuất - Nhập kho'!$D$6:$D$189,"Dầu ăn",'Nhật kí Xuất - Nhập kho'!$H$6:$H$189)</f>
        <v>30</v>
      </c>
      <c r="I9" s="36">
        <f t="shared" ref="I9:I17" si="0">F9+G9-H9</f>
        <v>3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34">
        <f>VLOOKUP(B10,'Tồn kho tháng 5'!$C$4:$F$13,4,0)</f>
        <v>0</v>
      </c>
      <c r="G10" s="35">
        <f>SUMIF('Nhật kí Xuất - Nhập kho'!$D$6:$D$189,"Nước mắm",'Nhật kí Xuất - Nhập kho'!$G$6:$G$189)</f>
        <v>30</v>
      </c>
      <c r="H10" s="35">
        <f>SUMIF('Nhật kí Xuất - Nhập kho'!$D$6:$D$189,"Nước mắm",'Nhật kí Xuất - Nhập kho'!$H$6:$H$189)</f>
        <v>28</v>
      </c>
      <c r="I10" s="36">
        <f t="shared" si="0"/>
        <v>2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kho'!$D$6:$D$189,"Nước tương",'Nhật kí Xuất - Nhập kho'!$G$6:$G$189)</f>
        <v>0</v>
      </c>
      <c r="H11" s="35">
        <f>SUMIF('Nhật kí Xuất - Nhập kho'!$D$6:$D$189,"Nước tương",'Nhật kí Xuất - Nhập kho'!$H$6:$H$189)</f>
        <v>0</v>
      </c>
      <c r="I11" s="36">
        <f t="shared" si="0"/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>
        <f>VLOOKUP(B12,'Tồn kho tháng 5'!$C$4:$F$13,4,0)</f>
        <v>52</v>
      </c>
      <c r="G12" s="35">
        <f>SUMIF('Nhật kí Xuất - Nhập kho'!$D$6:$D$189,"Bột canh",'Nhật kí Xuất - Nhập kho'!$G$6:$G$189)</f>
        <v>0</v>
      </c>
      <c r="H12" s="35">
        <f>SUMIF('Nhật kí Xuất - Nhập kho'!$D$6:$D$189,"Bột canh",'Nhật kí Xuất - Nhập kho'!$H$6:$H$189)</f>
        <v>52</v>
      </c>
      <c r="I12" s="36">
        <f t="shared" si="0"/>
        <v>0</v>
      </c>
      <c r="J12" s="39"/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35">
        <f>SUMIF('Nhật kí Xuất - Nhập kho'!$D$6:$D$189,"Hạt nêm",'Nhật kí Xuất - Nhập kho'!$G$6:$G$189)</f>
        <v>0</v>
      </c>
      <c r="H13" s="35">
        <f>SUMIF('Nhật kí Xuất - Nhập kho'!$D$6:$D$189,"Hạt nêm",'Nhật kí Xuất - Nhập kho'!$H$6:$H$189)</f>
        <v>0</v>
      </c>
      <c r="I13" s="36">
        <f t="shared" si="0"/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35">
        <f>SUMIF('Nhật kí Xuất - Nhập kho'!$D$6:$D$189,"Bột ngọt",'Nhật kí Xuất - Nhập kho'!$G$6:$G$189)</f>
        <v>15</v>
      </c>
      <c r="H14" s="35">
        <f>SUMIF('Nhật kí Xuất - Nhập kho'!$D$6:$D$189,"Bột ngọt",'Nhật kí Xuất - Nhập kho'!$H$6:$H$189)</f>
        <v>15</v>
      </c>
      <c r="I14" s="36">
        <f t="shared" si="0"/>
        <v>0</v>
      </c>
      <c r="J14" s="39"/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35">
        <f>SUMIF('Nhật kí Xuất - Nhập kho'!$D$6:$D$189,"Muối",'Nhật kí Xuất - Nhập kho'!$G$6:$G$189)</f>
        <v>0</v>
      </c>
      <c r="H15" s="35">
        <f>SUMIF('Nhật kí Xuất - Nhập kho'!$D$6:$D$189,"Muối",'Nhật kí Xuất - Nhập kho'!$H$6:$H$189)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35">
        <f>SUMIF('Nhật kí Xuất - Nhập kho'!$D$6:$D$189,"Đường",'Nhật kí Xuất - Nhập kho'!$G$6:$G$189)</f>
        <v>15</v>
      </c>
      <c r="H16" s="35">
        <f>SUMIF('Nhật kí Xuất - Nhập kho'!$D$6:$D$189,"Đường",'Nhật kí Xuất - Nhập kho'!$H$6:$H$189)</f>
        <v>15</v>
      </c>
      <c r="I16" s="36">
        <f t="shared" si="0"/>
        <v>0</v>
      </c>
      <c r="J16" s="42"/>
    </row>
    <row r="17" spans="1:10" s="19" customFormat="1" ht="19.5" customHeight="1" x14ac:dyDescent="0.2">
      <c r="A17" s="32">
        <v>12</v>
      </c>
      <c r="B17" s="18" t="s">
        <v>24</v>
      </c>
      <c r="C17" s="18" t="s">
        <v>25</v>
      </c>
      <c r="D17" s="38"/>
      <c r="E17" s="43" t="s">
        <v>6</v>
      </c>
      <c r="F17" s="34">
        <f>VLOOKUP(B17,'Tồn kho tháng 5'!$C$4:$F$13,4,0)</f>
        <v>0</v>
      </c>
      <c r="G17" s="35">
        <f>SUMIF('Nhật kí Xuất - Nhập kho'!$D$6:$D$189,"Tiêu",'Nhật kí Xuất - Nhập kho'!$G$6:$G$189)</f>
        <v>0</v>
      </c>
      <c r="H17" s="35">
        <f>SUMIF('Nhật kí Xuất - Nhập kho'!$D$6:$D$189,"Tiêu",'Nhật kí Xuất - Nhập kho'!$H$6:$H$189)</f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76</v>
      </c>
      <c r="C18" s="18" t="s">
        <v>77</v>
      </c>
      <c r="D18" s="38"/>
      <c r="E18" s="43" t="s">
        <v>72</v>
      </c>
      <c r="F18" s="34">
        <f>VLOOKUP(B18,'Tồn kho tháng 5'!$C$13:$F$14,4,0)</f>
        <v>0</v>
      </c>
      <c r="G18" s="35">
        <f>SUMIF('Nhật kí Xuất - Nhập kho'!$D$7:$D$189,"mỳ tôm",'Nhật kí Xuất - Nhập kho'!$G$7:$G$189)</f>
        <v>200</v>
      </c>
      <c r="H18" s="35">
        <f>SUMIF('Nhật kí Xuất - Nhập kho'!$D$6:$D$189,"mỳ tôm",'Nhật kí Xuất - Nhập kho'!$H$6:$H$189)</f>
        <v>200</v>
      </c>
      <c r="I18" s="36">
        <f t="shared" ref="I18:I19" si="1">F18+G18-H18</f>
        <v>0</v>
      </c>
      <c r="J18" s="39"/>
    </row>
    <row r="19" spans="1:10" s="19" customFormat="1" ht="19.5" customHeight="1" x14ac:dyDescent="0.2">
      <c r="A19" s="32">
        <v>14</v>
      </c>
      <c r="B19" s="18" t="s">
        <v>81</v>
      </c>
      <c r="C19" s="18" t="s">
        <v>82</v>
      </c>
      <c r="D19" s="38"/>
      <c r="E19" s="43" t="s">
        <v>83</v>
      </c>
      <c r="F19" s="34">
        <f>VLOOKUP(B19,'Tồn kho tháng 5'!$C$13:$F$15,4,0)</f>
        <v>0</v>
      </c>
      <c r="G19" s="35">
        <f>SUMIF('Nhật kí Xuất - Nhập kho'!$D$7:$D$189,"Sữa bột",'Nhật kí Xuất - Nhập kho'!$G$7:$G$189)</f>
        <v>12</v>
      </c>
      <c r="H19" s="35">
        <f>SUMIF('Nhật kí Xuất - Nhập kho'!$D$6:$D$189,"sữa bột",'Nhật kí Xuất - Nhập kho'!$H$6:$H$189)</f>
        <v>12</v>
      </c>
      <c r="I19" s="36">
        <f t="shared" si="1"/>
        <v>0</v>
      </c>
      <c r="J19" s="39"/>
    </row>
    <row r="20" spans="1:10" s="19" customFormat="1" ht="19.5" customHeight="1" x14ac:dyDescent="0.2">
      <c r="A20" s="32">
        <v>15</v>
      </c>
      <c r="B20" s="18" t="s">
        <v>85</v>
      </c>
      <c r="C20" s="18" t="s">
        <v>86</v>
      </c>
      <c r="D20" s="38"/>
      <c r="E20" s="43" t="s">
        <v>83</v>
      </c>
      <c r="F20" s="34">
        <f>VLOOKUP(B20,'Tồn kho tháng 5'!$C$15:$F$16,4,0)</f>
        <v>0</v>
      </c>
      <c r="G20" s="35">
        <f>SUMIF('Nhật kí Xuất - Nhập kho'!$D$7:$D$189,"Hộp đựng xôi",'Nhật kí Xuất - Nhập kho'!$G$7:$G$189)</f>
        <v>2</v>
      </c>
      <c r="H20" s="35">
        <f>SUMIF('Nhật kí Xuất - Nhập kho'!$D$6:$D$189,"Hộp đựng xôi",'Nhật kí Xuất - Nhập kho'!$H$6:$H$189)</f>
        <v>2</v>
      </c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87</v>
      </c>
      <c r="C21" s="18" t="s">
        <v>88</v>
      </c>
      <c r="D21" s="38"/>
      <c r="E21" s="43" t="s">
        <v>89</v>
      </c>
      <c r="F21" s="34">
        <f>VLOOKUP(B21,'Tồn kho tháng 5'!$C$13:$F$17,4,0)</f>
        <v>0</v>
      </c>
      <c r="G21" s="35">
        <f>SUMIF('Nhật kí Xuất - Nhập kho'!$D$7:$D$189,"Gối trẻ em",'Nhật kí Xuất - Nhập kho'!$G$7:$G$189)</f>
        <v>2</v>
      </c>
      <c r="H21" s="35">
        <f>SUMIF('Nhật kí Xuất - Nhập kho'!$D$6:$D$189,"gối trẻ em",'Nhật kí Xuất - Nhập kho'!$H$6:$H$189)</f>
        <v>2</v>
      </c>
      <c r="I21" s="36">
        <f t="shared" si="2"/>
        <v>0</v>
      </c>
      <c r="J21" s="39"/>
    </row>
    <row r="22" spans="1:10" s="19" customFormat="1" ht="19.5" customHeight="1" x14ac:dyDescent="0.2">
      <c r="A22" s="81" t="s">
        <v>49</v>
      </c>
      <c r="B22" s="81"/>
      <c r="C22" s="81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79" t="s">
        <v>51</v>
      </c>
      <c r="B23" s="79"/>
      <c r="C23" s="79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5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User</cp:lastModifiedBy>
  <cp:revision/>
  <dcterms:created xsi:type="dcterms:W3CDTF">2014-03-26T08:09:20Z</dcterms:created>
  <dcterms:modified xsi:type="dcterms:W3CDTF">2020-08-14T14:42:37Z</dcterms:modified>
</cp:coreProperties>
</file>